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825" windowHeight="11340" tabRatio="886"/>
  </bookViews>
  <sheets>
    <sheet name="Übersicht" sheetId="29" r:id="rId1"/>
    <sheet name="NZ-Preis 0,30" sheetId="37" r:id="rId2"/>
    <sheet name="NZ-Preis 0,40" sheetId="42" r:id="rId3"/>
    <sheet name="NZ-Preis 0,50" sheetId="46" r:id="rId4"/>
    <sheet name="NZ-Preis 0,60" sheetId="47" r:id="rId5"/>
    <sheet name="NZ-Preis 0,70" sheetId="48" r:id="rId6"/>
    <sheet name="NZ-Preis 0,80" sheetId="49" r:id="rId7"/>
    <sheet name="NZ-Preis 0,90" sheetId="50" r:id="rId8"/>
    <sheet name="NZ-Preis 1,00" sheetId="51" r:id="rId9"/>
    <sheet name="NZ-Preis 1,10" sheetId="52" r:id="rId10"/>
    <sheet name="NZ-Preis 1,15" sheetId="53" r:id="rId11"/>
    <sheet name="NZ-Preis 1,20" sheetId="54" r:id="rId12"/>
    <sheet name="NZ-Preis 1,25" sheetId="55" r:id="rId13"/>
    <sheet name="NZ-Preis 1,30" sheetId="56" r:id="rId14"/>
    <sheet name="NZ-Preis 1,35" sheetId="57" r:id="rId15"/>
    <sheet name="NZ-Preis 1,40" sheetId="58" r:id="rId16"/>
    <sheet name="NZ-Preis 1,45" sheetId="59" r:id="rId17"/>
    <sheet name="NZ-Preis 1,50" sheetId="60" r:id="rId18"/>
  </sheets>
  <definedNames>
    <definedName name="_xlnm.Print_Area" localSheetId="0">Übersicht!$A$1:$T$66</definedName>
  </definedNames>
  <calcPr calcId="125725"/>
</workbook>
</file>

<file path=xl/calcChain.xml><?xml version="1.0" encoding="utf-8"?>
<calcChain xmlns="http://schemas.openxmlformats.org/spreadsheetml/2006/main">
  <c r="A43" i="42"/>
  <c r="A41"/>
  <c r="A39"/>
  <c r="A37"/>
  <c r="A35"/>
  <c r="A33"/>
  <c r="A31"/>
  <c r="A29"/>
  <c r="A27"/>
  <c r="A25"/>
  <c r="A23"/>
  <c r="A21"/>
  <c r="A19"/>
  <c r="A17"/>
  <c r="A15"/>
  <c r="A13"/>
  <c r="A11"/>
  <c r="A9"/>
  <c r="A7"/>
  <c r="A5"/>
  <c r="A43" i="46"/>
  <c r="A41"/>
  <c r="A39"/>
  <c r="A37"/>
  <c r="A35"/>
  <c r="A33"/>
  <c r="A31"/>
  <c r="A29"/>
  <c r="A27"/>
  <c r="A25"/>
  <c r="A23"/>
  <c r="A21"/>
  <c r="A19"/>
  <c r="A17"/>
  <c r="A15"/>
  <c r="A13"/>
  <c r="A11"/>
  <c r="A9"/>
  <c r="A7"/>
  <c r="A5"/>
  <c r="A35" i="47"/>
  <c r="A43"/>
  <c r="A41"/>
  <c r="A39"/>
  <c r="A37"/>
  <c r="A33"/>
  <c r="A31"/>
  <c r="A29"/>
  <c r="A27"/>
  <c r="A25"/>
  <c r="A23"/>
  <c r="A21"/>
  <c r="A19"/>
  <c r="A17"/>
  <c r="A15"/>
  <c r="A13"/>
  <c r="A11"/>
  <c r="A9"/>
  <c r="A7"/>
  <c r="A5"/>
  <c r="A43" i="48"/>
  <c r="A41"/>
  <c r="A39"/>
  <c r="A37"/>
  <c r="A35"/>
  <c r="A33"/>
  <c r="A31"/>
  <c r="A29"/>
  <c r="A27"/>
  <c r="A25"/>
  <c r="A23"/>
  <c r="A21"/>
  <c r="A19"/>
  <c r="A17"/>
  <c r="A15"/>
  <c r="A13"/>
  <c r="A11"/>
  <c r="A9"/>
  <c r="A7"/>
  <c r="A5"/>
  <c r="A43" i="49"/>
  <c r="A41"/>
  <c r="A39"/>
  <c r="A37"/>
  <c r="A35"/>
  <c r="A33"/>
  <c r="A31"/>
  <c r="A29"/>
  <c r="A27"/>
  <c r="A25"/>
  <c r="A23"/>
  <c r="A21"/>
  <c r="A19"/>
  <c r="A17"/>
  <c r="A15"/>
  <c r="A13"/>
  <c r="A11"/>
  <c r="A9"/>
  <c r="A7"/>
  <c r="A5"/>
  <c r="A43" i="50"/>
  <c r="A41"/>
  <c r="A39"/>
  <c r="A37"/>
  <c r="A35"/>
  <c r="A33"/>
  <c r="A31"/>
  <c r="A29"/>
  <c r="A27"/>
  <c r="A25"/>
  <c r="A23"/>
  <c r="A21"/>
  <c r="A19"/>
  <c r="A17"/>
  <c r="A15"/>
  <c r="A13"/>
  <c r="A11"/>
  <c r="A9"/>
  <c r="A7"/>
  <c r="A5"/>
  <c r="A33" i="51"/>
  <c r="A35"/>
  <c r="A43"/>
  <c r="A41"/>
  <c r="A39"/>
  <c r="A37"/>
  <c r="A31"/>
  <c r="A29"/>
  <c r="A27"/>
  <c r="A25"/>
  <c r="A23"/>
  <c r="A21"/>
  <c r="A19"/>
  <c r="A17"/>
  <c r="A15"/>
  <c r="A13"/>
  <c r="A11"/>
  <c r="A9"/>
  <c r="A7"/>
  <c r="A5"/>
  <c r="A35" i="52"/>
  <c r="A43"/>
  <c r="A41"/>
  <c r="A39"/>
  <c r="A37"/>
  <c r="A33"/>
  <c r="A31"/>
  <c r="A29"/>
  <c r="A27"/>
  <c r="A25"/>
  <c r="A23"/>
  <c r="A21"/>
  <c r="A19"/>
  <c r="A17"/>
  <c r="A15"/>
  <c r="A13"/>
  <c r="A11"/>
  <c r="A9"/>
  <c r="A7"/>
  <c r="A5"/>
  <c r="A33" i="53"/>
  <c r="A35"/>
  <c r="A37"/>
  <c r="A39"/>
  <c r="A41"/>
  <c r="A43"/>
  <c r="A31"/>
  <c r="A29"/>
  <c r="A27"/>
  <c r="A25"/>
  <c r="A23"/>
  <c r="A21"/>
  <c r="A19"/>
  <c r="A17"/>
  <c r="A15"/>
  <c r="A13"/>
  <c r="A11"/>
  <c r="A9"/>
  <c r="A7"/>
  <c r="A5"/>
  <c r="A43" i="54"/>
  <c r="A41"/>
  <c r="A39"/>
  <c r="A37"/>
  <c r="A35"/>
  <c r="A33"/>
  <c r="A31"/>
  <c r="A29"/>
  <c r="A27"/>
  <c r="A25"/>
  <c r="A23"/>
  <c r="A21"/>
  <c r="A19"/>
  <c r="A17"/>
  <c r="A15"/>
  <c r="A13"/>
  <c r="A11"/>
  <c r="A9"/>
  <c r="A7"/>
  <c r="A5"/>
  <c r="A43" i="55"/>
  <c r="A41"/>
  <c r="A39"/>
  <c r="A37"/>
  <c r="A35"/>
  <c r="A33"/>
  <c r="A31"/>
  <c r="A29"/>
  <c r="A27"/>
  <c r="A25"/>
  <c r="A23"/>
  <c r="A21"/>
  <c r="A19"/>
  <c r="A17"/>
  <c r="A15"/>
  <c r="A13"/>
  <c r="A11"/>
  <c r="A9"/>
  <c r="A7"/>
  <c r="A5"/>
  <c r="A43" i="56"/>
  <c r="A41"/>
  <c r="A39"/>
  <c r="A37"/>
  <c r="A35"/>
  <c r="A33"/>
  <c r="A31"/>
  <c r="A29"/>
  <c r="A27"/>
  <c r="A25"/>
  <c r="A23"/>
  <c r="A21"/>
  <c r="A19"/>
  <c r="A17"/>
  <c r="A15"/>
  <c r="A13"/>
  <c r="A11"/>
  <c r="A9"/>
  <c r="A7"/>
  <c r="A5"/>
  <c r="A35" i="57"/>
  <c r="A43"/>
  <c r="A41"/>
  <c r="A39"/>
  <c r="A37"/>
  <c r="A33"/>
  <c r="A31"/>
  <c r="A29"/>
  <c r="A27"/>
  <c r="A25"/>
  <c r="A23"/>
  <c r="A21"/>
  <c r="A19"/>
  <c r="A17"/>
  <c r="A15"/>
  <c r="A13"/>
  <c r="A11"/>
  <c r="A9"/>
  <c r="A7"/>
  <c r="A5"/>
  <c r="A43" i="58"/>
  <c r="A41"/>
  <c r="A39"/>
  <c r="A37"/>
  <c r="A35"/>
  <c r="A33"/>
  <c r="A31"/>
  <c r="A29"/>
  <c r="A27"/>
  <c r="A25"/>
  <c r="A23"/>
  <c r="A21"/>
  <c r="A19"/>
  <c r="A17"/>
  <c r="A15"/>
  <c r="A13"/>
  <c r="A11"/>
  <c r="A9"/>
  <c r="A7"/>
  <c r="A5"/>
  <c r="A43" i="59"/>
  <c r="A41"/>
  <c r="A39"/>
  <c r="A37"/>
  <c r="A35"/>
  <c r="A33"/>
  <c r="A31"/>
  <c r="A29"/>
  <c r="A27"/>
  <c r="A25"/>
  <c r="A23"/>
  <c r="A21"/>
  <c r="A19"/>
  <c r="A17"/>
  <c r="A15"/>
  <c r="A13"/>
  <c r="A11"/>
  <c r="A9"/>
  <c r="A7"/>
  <c r="A5"/>
  <c r="A31" i="60"/>
  <c r="A33"/>
  <c r="A35"/>
  <c r="A37"/>
  <c r="A39"/>
  <c r="A41"/>
  <c r="A43"/>
  <c r="A29"/>
  <c r="A27"/>
  <c r="A25"/>
  <c r="A23"/>
  <c r="A21"/>
  <c r="A19"/>
  <c r="A17"/>
  <c r="A15"/>
  <c r="A13"/>
  <c r="A11"/>
  <c r="A9"/>
  <c r="A7"/>
  <c r="A5"/>
  <c r="E5"/>
  <c r="K37" i="29"/>
  <c r="G48" i="60"/>
  <c r="T37" i="29" s="1"/>
  <c r="N43" i="60"/>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D2"/>
  <c r="G48" i="59"/>
  <c r="S37" i="29" s="1"/>
  <c r="N43" i="59"/>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L43" s="1"/>
  <c r="G48" i="58"/>
  <c r="R37" i="29" s="1"/>
  <c r="N43" i="58"/>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F43" s="1"/>
  <c r="G48" i="57"/>
  <c r="Q37" i="29" s="1"/>
  <c r="N43" i="57"/>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L43" s="1"/>
  <c r="G48" i="56"/>
  <c r="P37" i="29" s="1"/>
  <c r="N43" i="56"/>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G48" i="55"/>
  <c r="O37" i="29" s="1"/>
  <c r="N43" i="55"/>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L43" s="1"/>
  <c r="G48" i="54"/>
  <c r="N37" i="29" s="1"/>
  <c r="N43" i="54"/>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L43" s="1"/>
  <c r="G48" i="53"/>
  <c r="M37" i="29" s="1"/>
  <c r="N43" i="53"/>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L43" s="1"/>
  <c r="G48" i="52"/>
  <c r="L37" i="29" s="1"/>
  <c r="N43" i="52"/>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D2"/>
  <c r="D2" i="51"/>
  <c r="D2" i="50"/>
  <c r="D2" i="49"/>
  <c r="D2" i="48"/>
  <c r="D2" i="47"/>
  <c r="D2" i="46"/>
  <c r="F17" s="1"/>
  <c r="H17" s="1"/>
  <c r="D2" i="42"/>
  <c r="G48" i="51"/>
  <c r="N43"/>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G48" i="50"/>
  <c r="J37" i="29" s="1"/>
  <c r="N43" i="50"/>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G48" i="49"/>
  <c r="I37" i="29" s="1"/>
  <c r="N43" i="49"/>
  <c r="K43"/>
  <c r="L43" s="1"/>
  <c r="G43"/>
  <c r="E43"/>
  <c r="F43" s="1"/>
  <c r="N41"/>
  <c r="K41"/>
  <c r="L41" s="1"/>
  <c r="G41"/>
  <c r="E41"/>
  <c r="N39"/>
  <c r="K39"/>
  <c r="G39"/>
  <c r="E39"/>
  <c r="N37"/>
  <c r="K37"/>
  <c r="L37" s="1"/>
  <c r="G37"/>
  <c r="E37"/>
  <c r="F37" s="1"/>
  <c r="N35"/>
  <c r="K35"/>
  <c r="L35" s="1"/>
  <c r="G35"/>
  <c r="E35"/>
  <c r="N33"/>
  <c r="K33"/>
  <c r="L33" s="1"/>
  <c r="G33"/>
  <c r="E33"/>
  <c r="F33" s="1"/>
  <c r="N31"/>
  <c r="K31"/>
  <c r="L31" s="1"/>
  <c r="G31"/>
  <c r="E31"/>
  <c r="N29"/>
  <c r="K29"/>
  <c r="L29" s="1"/>
  <c r="G29"/>
  <c r="E29"/>
  <c r="F29" s="1"/>
  <c r="N27"/>
  <c r="K27"/>
  <c r="L27" s="1"/>
  <c r="G27"/>
  <c r="E27"/>
  <c r="N25"/>
  <c r="K25"/>
  <c r="G25"/>
  <c r="E25"/>
  <c r="F25" s="1"/>
  <c r="N23"/>
  <c r="K23"/>
  <c r="L23" s="1"/>
  <c r="G23"/>
  <c r="E23"/>
  <c r="F23" s="1"/>
  <c r="N21"/>
  <c r="K21"/>
  <c r="L21" s="1"/>
  <c r="G21"/>
  <c r="E21"/>
  <c r="N19"/>
  <c r="K19"/>
  <c r="G19"/>
  <c r="E19"/>
  <c r="N17"/>
  <c r="K17"/>
  <c r="G17"/>
  <c r="E17"/>
  <c r="N15"/>
  <c r="K15"/>
  <c r="L15" s="1"/>
  <c r="G15"/>
  <c r="E15"/>
  <c r="F15" s="1"/>
  <c r="N13"/>
  <c r="K13"/>
  <c r="L13" s="1"/>
  <c r="G13"/>
  <c r="E13"/>
  <c r="F13" s="1"/>
  <c r="G11"/>
  <c r="E11"/>
  <c r="F11" s="1"/>
  <c r="N9"/>
  <c r="K9"/>
  <c r="L9" s="1"/>
  <c r="G9"/>
  <c r="E9"/>
  <c r="F9" s="1"/>
  <c r="N7"/>
  <c r="K7"/>
  <c r="L7" s="1"/>
  <c r="G7"/>
  <c r="E7"/>
  <c r="F7" s="1"/>
  <c r="P5"/>
  <c r="P7" s="1"/>
  <c r="P9" s="1"/>
  <c r="P11" s="1"/>
  <c r="P13" s="1"/>
  <c r="P15" s="1"/>
  <c r="P17" s="1"/>
  <c r="P19" s="1"/>
  <c r="P21" s="1"/>
  <c r="P23" s="1"/>
  <c r="P25" s="1"/>
  <c r="P27" s="1"/>
  <c r="P29" s="1"/>
  <c r="P31" s="1"/>
  <c r="P33" s="1"/>
  <c r="P35" s="1"/>
  <c r="P37" s="1"/>
  <c r="P39" s="1"/>
  <c r="P41" s="1"/>
  <c r="P43" s="1"/>
  <c r="N5"/>
  <c r="K5"/>
  <c r="L5" s="1"/>
  <c r="G5"/>
  <c r="E5"/>
  <c r="F5" s="1"/>
  <c r="G48" i="48"/>
  <c r="H37" i="29" s="1"/>
  <c r="N43" i="48"/>
  <c r="K43"/>
  <c r="G43"/>
  <c r="E43"/>
  <c r="N41"/>
  <c r="K41"/>
  <c r="G41"/>
  <c r="E41"/>
  <c r="N39"/>
  <c r="K39"/>
  <c r="G39"/>
  <c r="E39"/>
  <c r="N37"/>
  <c r="K37"/>
  <c r="L37" s="1"/>
  <c r="G37"/>
  <c r="E37"/>
  <c r="F37" s="1"/>
  <c r="N35"/>
  <c r="K35"/>
  <c r="L35" s="1"/>
  <c r="G35"/>
  <c r="E35"/>
  <c r="F35" s="1"/>
  <c r="N33"/>
  <c r="K33"/>
  <c r="L33" s="1"/>
  <c r="G33"/>
  <c r="E33"/>
  <c r="F33" s="1"/>
  <c r="N31"/>
  <c r="K31"/>
  <c r="L31" s="1"/>
  <c r="G31"/>
  <c r="E31"/>
  <c r="F31" s="1"/>
  <c r="N29"/>
  <c r="K29"/>
  <c r="L29" s="1"/>
  <c r="G29"/>
  <c r="E29"/>
  <c r="N27"/>
  <c r="K27"/>
  <c r="G27"/>
  <c r="E27"/>
  <c r="N25"/>
  <c r="K25"/>
  <c r="G25"/>
  <c r="E25"/>
  <c r="N23"/>
  <c r="K23"/>
  <c r="G23"/>
  <c r="E23"/>
  <c r="N21"/>
  <c r="K21"/>
  <c r="G21"/>
  <c r="E21"/>
  <c r="N19"/>
  <c r="K19"/>
  <c r="G19"/>
  <c r="E19"/>
  <c r="N17"/>
  <c r="K17"/>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G5"/>
  <c r="E5"/>
  <c r="G48" i="47"/>
  <c r="G37" i="29" s="1"/>
  <c r="N43" i="47"/>
  <c r="K43"/>
  <c r="G43"/>
  <c r="E43"/>
  <c r="N41"/>
  <c r="K41"/>
  <c r="G41"/>
  <c r="E41"/>
  <c r="N39"/>
  <c r="K39"/>
  <c r="G39"/>
  <c r="E39"/>
  <c r="N37"/>
  <c r="K37"/>
  <c r="G37"/>
  <c r="E37"/>
  <c r="N35"/>
  <c r="K35"/>
  <c r="G35"/>
  <c r="E35"/>
  <c r="N33"/>
  <c r="K33"/>
  <c r="G33"/>
  <c r="E33"/>
  <c r="N31"/>
  <c r="K31"/>
  <c r="G31"/>
  <c r="E31"/>
  <c r="N29"/>
  <c r="K29"/>
  <c r="G29"/>
  <c r="E29"/>
  <c r="N27"/>
  <c r="K27"/>
  <c r="G27"/>
  <c r="E27"/>
  <c r="N25"/>
  <c r="K25"/>
  <c r="G25"/>
  <c r="E25"/>
  <c r="N23"/>
  <c r="K23"/>
  <c r="G23"/>
  <c r="E23"/>
  <c r="N21"/>
  <c r="K21"/>
  <c r="G21"/>
  <c r="E21"/>
  <c r="N19"/>
  <c r="K19"/>
  <c r="G19"/>
  <c r="E19"/>
  <c r="N17"/>
  <c r="K17"/>
  <c r="G17"/>
  <c r="E17"/>
  <c r="N15"/>
  <c r="K15"/>
  <c r="G15"/>
  <c r="E15"/>
  <c r="N13"/>
  <c r="K13"/>
  <c r="G13"/>
  <c r="E13"/>
  <c r="F13" s="1"/>
  <c r="H13" s="1"/>
  <c r="G11"/>
  <c r="E11"/>
  <c r="F11" s="1"/>
  <c r="N9"/>
  <c r="K9"/>
  <c r="L9" s="1"/>
  <c r="G9"/>
  <c r="E9"/>
  <c r="F9" s="1"/>
  <c r="N7"/>
  <c r="K7"/>
  <c r="G7"/>
  <c r="E7"/>
  <c r="F7" s="1"/>
  <c r="P5"/>
  <c r="P7" s="1"/>
  <c r="P9" s="1"/>
  <c r="P11" s="1"/>
  <c r="P13" s="1"/>
  <c r="P15" s="1"/>
  <c r="P17" s="1"/>
  <c r="P19" s="1"/>
  <c r="P21" s="1"/>
  <c r="P23" s="1"/>
  <c r="P25" s="1"/>
  <c r="P27" s="1"/>
  <c r="P29" s="1"/>
  <c r="P31" s="1"/>
  <c r="P33" s="1"/>
  <c r="P35" s="1"/>
  <c r="P37" s="1"/>
  <c r="P39" s="1"/>
  <c r="P41" s="1"/>
  <c r="P43" s="1"/>
  <c r="N5"/>
  <c r="K5"/>
  <c r="G5"/>
  <c r="E5"/>
  <c r="G48" i="46"/>
  <c r="F37" i="29" s="1"/>
  <c r="N43" i="46"/>
  <c r="K43"/>
  <c r="G43"/>
  <c r="E43"/>
  <c r="N41"/>
  <c r="K41"/>
  <c r="G41"/>
  <c r="E41"/>
  <c r="N39"/>
  <c r="K39"/>
  <c r="G39"/>
  <c r="E39"/>
  <c r="N37"/>
  <c r="K37"/>
  <c r="G37"/>
  <c r="E37"/>
  <c r="N35"/>
  <c r="K35"/>
  <c r="G35"/>
  <c r="E35"/>
  <c r="N33"/>
  <c r="K33"/>
  <c r="G33"/>
  <c r="E33"/>
  <c r="N31"/>
  <c r="K31"/>
  <c r="L31" s="1"/>
  <c r="G31"/>
  <c r="E31"/>
  <c r="N29"/>
  <c r="K29"/>
  <c r="L29" s="1"/>
  <c r="G29"/>
  <c r="E29"/>
  <c r="N27"/>
  <c r="K27"/>
  <c r="L27" s="1"/>
  <c r="G27"/>
  <c r="E27"/>
  <c r="N25"/>
  <c r="K25"/>
  <c r="L25" s="1"/>
  <c r="G25"/>
  <c r="E25"/>
  <c r="N23"/>
  <c r="K23"/>
  <c r="L23" s="1"/>
  <c r="G23"/>
  <c r="E23"/>
  <c r="N21"/>
  <c r="K21"/>
  <c r="L21" s="1"/>
  <c r="G21"/>
  <c r="E21"/>
  <c r="N19"/>
  <c r="K19"/>
  <c r="L19" s="1"/>
  <c r="G19"/>
  <c r="E19"/>
  <c r="N17"/>
  <c r="K17"/>
  <c r="L17" s="1"/>
  <c r="G17"/>
  <c r="E17"/>
  <c r="N15"/>
  <c r="K15"/>
  <c r="G15"/>
  <c r="E15"/>
  <c r="N13"/>
  <c r="K13"/>
  <c r="G13"/>
  <c r="E13"/>
  <c r="G11"/>
  <c r="E11"/>
  <c r="N9"/>
  <c r="K9"/>
  <c r="G9"/>
  <c r="E9"/>
  <c r="N7"/>
  <c r="K7"/>
  <c r="G7"/>
  <c r="E7"/>
  <c r="P5"/>
  <c r="P7" s="1"/>
  <c r="P9" s="1"/>
  <c r="P11" s="1"/>
  <c r="P13" s="1"/>
  <c r="P15" s="1"/>
  <c r="P17" s="1"/>
  <c r="P19" s="1"/>
  <c r="P21" s="1"/>
  <c r="P23" s="1"/>
  <c r="P25" s="1"/>
  <c r="P27" s="1"/>
  <c r="P29" s="1"/>
  <c r="P31" s="1"/>
  <c r="P33" s="1"/>
  <c r="P35" s="1"/>
  <c r="P37" s="1"/>
  <c r="P39" s="1"/>
  <c r="P41" s="1"/>
  <c r="P43" s="1"/>
  <c r="N5"/>
  <c r="K5"/>
  <c r="L5" s="1"/>
  <c r="G5"/>
  <c r="E5"/>
  <c r="K35" i="42"/>
  <c r="G29"/>
  <c r="N43"/>
  <c r="N41"/>
  <c r="N39"/>
  <c r="N37"/>
  <c r="N35"/>
  <c r="N33"/>
  <c r="N31"/>
  <c r="N29"/>
  <c r="N27"/>
  <c r="N25"/>
  <c r="N23"/>
  <c r="N21"/>
  <c r="N19"/>
  <c r="N17"/>
  <c r="N15"/>
  <c r="N13"/>
  <c r="N9"/>
  <c r="N7"/>
  <c r="K43"/>
  <c r="K41"/>
  <c r="L41" s="1"/>
  <c r="K39"/>
  <c r="K37"/>
  <c r="L37" s="1"/>
  <c r="K33"/>
  <c r="K31"/>
  <c r="L31" s="1"/>
  <c r="K29"/>
  <c r="K27"/>
  <c r="L27" s="1"/>
  <c r="K25"/>
  <c r="K23"/>
  <c r="L23" s="1"/>
  <c r="K21"/>
  <c r="K19"/>
  <c r="K17"/>
  <c r="K15"/>
  <c r="L15" s="1"/>
  <c r="K13"/>
  <c r="K9"/>
  <c r="L9" s="1"/>
  <c r="K7"/>
  <c r="G43"/>
  <c r="G41"/>
  <c r="G39"/>
  <c r="G37"/>
  <c r="G35"/>
  <c r="G33"/>
  <c r="G31"/>
  <c r="G27"/>
  <c r="G25"/>
  <c r="G23"/>
  <c r="G21"/>
  <c r="G19"/>
  <c r="G17"/>
  <c r="G15"/>
  <c r="G13"/>
  <c r="G11"/>
  <c r="G9"/>
  <c r="G7"/>
  <c r="E43"/>
  <c r="F43" s="1"/>
  <c r="E41"/>
  <c r="E39"/>
  <c r="F39" s="1"/>
  <c r="E37"/>
  <c r="E35"/>
  <c r="F35" s="1"/>
  <c r="E33"/>
  <c r="E31"/>
  <c r="F31" s="1"/>
  <c r="E29"/>
  <c r="E27"/>
  <c r="F27" s="1"/>
  <c r="E25"/>
  <c r="E23"/>
  <c r="F23" s="1"/>
  <c r="E21"/>
  <c r="E19"/>
  <c r="F19" s="1"/>
  <c r="E17"/>
  <c r="E15"/>
  <c r="F15" s="1"/>
  <c r="E13"/>
  <c r="E11"/>
  <c r="F11" s="1"/>
  <c r="E9"/>
  <c r="E7"/>
  <c r="F7" s="1"/>
  <c r="N5"/>
  <c r="K5"/>
  <c r="L5" s="1"/>
  <c r="G5"/>
  <c r="E5"/>
  <c r="F5" s="1"/>
  <c r="G48"/>
  <c r="E37" i="29" s="1"/>
  <c r="L39" i="42"/>
  <c r="L19"/>
  <c r="P5"/>
  <c r="P7" s="1"/>
  <c r="P9" s="1"/>
  <c r="P11" s="1"/>
  <c r="P13" s="1"/>
  <c r="P15" s="1"/>
  <c r="P17" s="1"/>
  <c r="P19" s="1"/>
  <c r="P21" s="1"/>
  <c r="P23" s="1"/>
  <c r="P25" s="1"/>
  <c r="P27" s="1"/>
  <c r="P29" s="1"/>
  <c r="P31" s="1"/>
  <c r="P33" s="1"/>
  <c r="P35" s="1"/>
  <c r="P37" s="1"/>
  <c r="P39" s="1"/>
  <c r="P41" s="1"/>
  <c r="P43" s="1"/>
  <c r="L43" i="37"/>
  <c r="L41"/>
  <c r="L39"/>
  <c r="L37"/>
  <c r="L35"/>
  <c r="L33"/>
  <c r="L31"/>
  <c r="L29"/>
  <c r="L27"/>
  <c r="L25"/>
  <c r="L23"/>
  <c r="L21"/>
  <c r="L19"/>
  <c r="L17"/>
  <c r="L15"/>
  <c r="L13"/>
  <c r="L9"/>
  <c r="L7"/>
  <c r="L5"/>
  <c r="F43"/>
  <c r="F41"/>
  <c r="F39"/>
  <c r="F37"/>
  <c r="F35"/>
  <c r="F33"/>
  <c r="F31"/>
  <c r="F29"/>
  <c r="F27"/>
  <c r="F25"/>
  <c r="F23"/>
  <c r="F21"/>
  <c r="F19"/>
  <c r="F17"/>
  <c r="F15"/>
  <c r="F13"/>
  <c r="F11"/>
  <c r="F9"/>
  <c r="F7"/>
  <c r="F5"/>
  <c r="H43"/>
  <c r="G48"/>
  <c r="D37" i="29" s="1"/>
  <c r="F5" i="46" l="1"/>
  <c r="M5" s="1"/>
  <c r="F19"/>
  <c r="H19" s="1"/>
  <c r="F21"/>
  <c r="H21" s="1"/>
  <c r="F23"/>
  <c r="F25"/>
  <c r="H25" s="1"/>
  <c r="F27"/>
  <c r="F29"/>
  <c r="F31"/>
  <c r="F33"/>
  <c r="H33" s="1"/>
  <c r="L43" i="52"/>
  <c r="L43" i="56"/>
  <c r="H5" i="49"/>
  <c r="F5" i="50"/>
  <c r="M5" s="1"/>
  <c r="L5"/>
  <c r="L33" i="42"/>
  <c r="F7" i="51"/>
  <c r="L7"/>
  <c r="O7" s="1"/>
  <c r="F9"/>
  <c r="L9"/>
  <c r="L15"/>
  <c r="L25"/>
  <c r="Q25" s="1"/>
  <c r="I25" s="1"/>
  <c r="L7" i="42"/>
  <c r="L13"/>
  <c r="L17"/>
  <c r="L21"/>
  <c r="O21" s="1"/>
  <c r="L25"/>
  <c r="L29"/>
  <c r="L43"/>
  <c r="L35"/>
  <c r="Q35" s="1"/>
  <c r="I35" s="1"/>
  <c r="F5" i="47"/>
  <c r="L13"/>
  <c r="F15"/>
  <c r="H15" s="1"/>
  <c r="F17"/>
  <c r="H17" s="1"/>
  <c r="L17"/>
  <c r="F19"/>
  <c r="F21"/>
  <c r="H21" s="1"/>
  <c r="L21"/>
  <c r="O21" s="1"/>
  <c r="F23"/>
  <c r="F25"/>
  <c r="L25"/>
  <c r="F27"/>
  <c r="F29"/>
  <c r="H29" s="1"/>
  <c r="L29"/>
  <c r="F31"/>
  <c r="F33"/>
  <c r="H33" s="1"/>
  <c r="G50" s="1"/>
  <c r="L33"/>
  <c r="F35"/>
  <c r="F39"/>
  <c r="L39"/>
  <c r="M39" s="1"/>
  <c r="F41"/>
  <c r="L41"/>
  <c r="F43"/>
  <c r="L43"/>
  <c r="O43" s="1"/>
  <c r="F5" i="51"/>
  <c r="H5" s="1"/>
  <c r="L5"/>
  <c r="F27"/>
  <c r="L27"/>
  <c r="Q27" s="1"/>
  <c r="I27" s="1"/>
  <c r="F29"/>
  <c r="L29"/>
  <c r="L33"/>
  <c r="F7" i="46"/>
  <c r="H7" s="1"/>
  <c r="L7"/>
  <c r="Q7" s="1"/>
  <c r="I7" s="1"/>
  <c r="F9"/>
  <c r="H9" s="1"/>
  <c r="L9"/>
  <c r="Q9" s="1"/>
  <c r="I9" s="1"/>
  <c r="F11"/>
  <c r="H11" s="1"/>
  <c r="F13"/>
  <c r="H13" s="1"/>
  <c r="L13"/>
  <c r="F15"/>
  <c r="H15" s="1"/>
  <c r="L15"/>
  <c r="M15" s="1"/>
  <c r="L33"/>
  <c r="Q33" s="1"/>
  <c r="I33" s="1"/>
  <c r="F35"/>
  <c r="H35" s="1"/>
  <c r="L35"/>
  <c r="Q35" s="1"/>
  <c r="I35" s="1"/>
  <c r="F37"/>
  <c r="H37" s="1"/>
  <c r="L37"/>
  <c r="O37" s="1"/>
  <c r="F39"/>
  <c r="L39"/>
  <c r="O39" s="1"/>
  <c r="F41"/>
  <c r="H41" s="1"/>
  <c r="L41"/>
  <c r="Q41" s="1"/>
  <c r="I41" s="1"/>
  <c r="F43"/>
  <c r="L43"/>
  <c r="Q43" s="1"/>
  <c r="I43" s="1"/>
  <c r="H31" i="47"/>
  <c r="F9" i="48"/>
  <c r="L9"/>
  <c r="F19"/>
  <c r="M19" s="1"/>
  <c r="L19"/>
  <c r="F21"/>
  <c r="L23"/>
  <c r="F25"/>
  <c r="H25" s="1"/>
  <c r="L25"/>
  <c r="F27"/>
  <c r="F7" i="50"/>
  <c r="L7"/>
  <c r="M7" s="1"/>
  <c r="F11"/>
  <c r="F15"/>
  <c r="L15"/>
  <c r="F19"/>
  <c r="H19" s="1"/>
  <c r="L19"/>
  <c r="F23"/>
  <c r="L23"/>
  <c r="L29"/>
  <c r="M29" s="1"/>
  <c r="F31"/>
  <c r="L33"/>
  <c r="F35"/>
  <c r="H5" i="42"/>
  <c r="H7"/>
  <c r="H11"/>
  <c r="H15"/>
  <c r="H27" i="46"/>
  <c r="H29"/>
  <c r="H43"/>
  <c r="H7" i="47"/>
  <c r="H9"/>
  <c r="H23"/>
  <c r="H25"/>
  <c r="H23" i="50"/>
  <c r="L39"/>
  <c r="F41"/>
  <c r="M41" s="1"/>
  <c r="L43"/>
  <c r="H23" i="46"/>
  <c r="H31"/>
  <c r="H39"/>
  <c r="H5" i="47"/>
  <c r="H11"/>
  <c r="H27"/>
  <c r="H7" i="50"/>
  <c r="H11"/>
  <c r="F41" i="42"/>
  <c r="L43" i="51"/>
  <c r="Q43" s="1"/>
  <c r="I43" s="1"/>
  <c r="L5" i="52"/>
  <c r="F5" i="54"/>
  <c r="L5" i="56"/>
  <c r="O15" i="49"/>
  <c r="H25"/>
  <c r="O29"/>
  <c r="F9" i="42"/>
  <c r="F13"/>
  <c r="H13" s="1"/>
  <c r="F17"/>
  <c r="F21"/>
  <c r="F25"/>
  <c r="F29"/>
  <c r="M29" s="1"/>
  <c r="F33"/>
  <c r="F37"/>
  <c r="H37" s="1"/>
  <c r="L5" i="47"/>
  <c r="L7"/>
  <c r="Q7" s="1"/>
  <c r="I7" s="1"/>
  <c r="L15"/>
  <c r="L19"/>
  <c r="L23"/>
  <c r="L27"/>
  <c r="O27" s="1"/>
  <c r="L31"/>
  <c r="L35"/>
  <c r="F37"/>
  <c r="L37"/>
  <c r="O37" s="1"/>
  <c r="H39"/>
  <c r="H41"/>
  <c r="F17" i="49"/>
  <c r="H17" s="1"/>
  <c r="L17"/>
  <c r="O17" s="1"/>
  <c r="F19"/>
  <c r="H19" s="1"/>
  <c r="L19"/>
  <c r="O19" s="1"/>
  <c r="F21"/>
  <c r="H21" s="1"/>
  <c r="L25"/>
  <c r="O25" s="1"/>
  <c r="F27"/>
  <c r="H27" s="1"/>
  <c r="F31"/>
  <c r="H31" s="1"/>
  <c r="F35"/>
  <c r="M35" s="1"/>
  <c r="F39"/>
  <c r="L39"/>
  <c r="F41"/>
  <c r="H15" i="50"/>
  <c r="F17" i="51"/>
  <c r="L17"/>
  <c r="F19"/>
  <c r="L19"/>
  <c r="O19" s="1"/>
  <c r="F21"/>
  <c r="F35"/>
  <c r="L35"/>
  <c r="F37"/>
  <c r="H37" s="1"/>
  <c r="L37"/>
  <c r="F39" i="48"/>
  <c r="H39" s="1"/>
  <c r="F5" i="53"/>
  <c r="L5"/>
  <c r="M5" s="1"/>
  <c r="F5" i="55"/>
  <c r="L5"/>
  <c r="L5" i="57"/>
  <c r="H43" i="58"/>
  <c r="L5" i="59"/>
  <c r="F43" i="60"/>
  <c r="H43" s="1"/>
  <c r="L5"/>
  <c r="L7"/>
  <c r="Q7" s="1"/>
  <c r="I7" s="1"/>
  <c r="L9"/>
  <c r="L13"/>
  <c r="L15"/>
  <c r="L17"/>
  <c r="Q17" s="1"/>
  <c r="I17" s="1"/>
  <c r="L19"/>
  <c r="L21"/>
  <c r="L23"/>
  <c r="L25"/>
  <c r="Q25" s="1"/>
  <c r="I25" s="1"/>
  <c r="L27"/>
  <c r="L29"/>
  <c r="L31"/>
  <c r="L33"/>
  <c r="Q33" s="1"/>
  <c r="I33" s="1"/>
  <c r="L35"/>
  <c r="L37"/>
  <c r="L39"/>
  <c r="L41"/>
  <c r="Q41" s="1"/>
  <c r="I41" s="1"/>
  <c r="L43"/>
  <c r="L7" i="59"/>
  <c r="L9"/>
  <c r="L13"/>
  <c r="Q13" s="1"/>
  <c r="I13" s="1"/>
  <c r="L15"/>
  <c r="L17"/>
  <c r="L19"/>
  <c r="L21"/>
  <c r="Q21" s="1"/>
  <c r="I21" s="1"/>
  <c r="L23"/>
  <c r="O23" s="1"/>
  <c r="F25"/>
  <c r="H25" s="1"/>
  <c r="F27"/>
  <c r="H27" s="1"/>
  <c r="L27"/>
  <c r="O27" s="1"/>
  <c r="F29"/>
  <c r="H29" s="1"/>
  <c r="F31"/>
  <c r="H31" s="1"/>
  <c r="F33"/>
  <c r="H33" s="1"/>
  <c r="F35"/>
  <c r="H35" s="1"/>
  <c r="F37"/>
  <c r="H37" s="1"/>
  <c r="F39"/>
  <c r="H39" s="1"/>
  <c r="L39"/>
  <c r="O39" s="1"/>
  <c r="F41"/>
  <c r="H41" s="1"/>
  <c r="F43"/>
  <c r="H43" s="1"/>
  <c r="L5" i="58"/>
  <c r="L7"/>
  <c r="L9"/>
  <c r="O9" s="1"/>
  <c r="L13"/>
  <c r="L15"/>
  <c r="L17"/>
  <c r="L19"/>
  <c r="O19" s="1"/>
  <c r="L21"/>
  <c r="L23"/>
  <c r="L25"/>
  <c r="L27"/>
  <c r="O27" s="1"/>
  <c r="L29"/>
  <c r="L31"/>
  <c r="L33"/>
  <c r="L35"/>
  <c r="O35" s="1"/>
  <c r="L37"/>
  <c r="L39"/>
  <c r="L41"/>
  <c r="L43"/>
  <c r="M43" s="1"/>
  <c r="L7" i="57"/>
  <c r="L9"/>
  <c r="L13"/>
  <c r="F15"/>
  <c r="H15" s="1"/>
  <c r="L15"/>
  <c r="O15" s="1"/>
  <c r="F17"/>
  <c r="H17" s="1"/>
  <c r="F19"/>
  <c r="H19" s="1"/>
  <c r="F21"/>
  <c r="H21" s="1"/>
  <c r="F23"/>
  <c r="H23" s="1"/>
  <c r="F25"/>
  <c r="H25" s="1"/>
  <c r="F27"/>
  <c r="H27" s="1"/>
  <c r="F29"/>
  <c r="H29" s="1"/>
  <c r="F31"/>
  <c r="H31" s="1"/>
  <c r="F33"/>
  <c r="H33" s="1"/>
  <c r="F35"/>
  <c r="H35" s="1"/>
  <c r="F37"/>
  <c r="H37" s="1"/>
  <c r="F39"/>
  <c r="H39" s="1"/>
  <c r="F41"/>
  <c r="H41" s="1"/>
  <c r="F43"/>
  <c r="H43" s="1"/>
  <c r="L7" i="56"/>
  <c r="O7" s="1"/>
  <c r="F9"/>
  <c r="H9" s="1"/>
  <c r="L9"/>
  <c r="O9" s="1"/>
  <c r="F11"/>
  <c r="H11" s="1"/>
  <c r="F13"/>
  <c r="H13" s="1"/>
  <c r="F15"/>
  <c r="H15" s="1"/>
  <c r="F17"/>
  <c r="H17" s="1"/>
  <c r="F19"/>
  <c r="H19" s="1"/>
  <c r="F21"/>
  <c r="H21" s="1"/>
  <c r="F23"/>
  <c r="H23" s="1"/>
  <c r="F25"/>
  <c r="H25" s="1"/>
  <c r="F27"/>
  <c r="H27" s="1"/>
  <c r="F29"/>
  <c r="H29" s="1"/>
  <c r="F31"/>
  <c r="H31" s="1"/>
  <c r="F33"/>
  <c r="H33" s="1"/>
  <c r="F35"/>
  <c r="H35" s="1"/>
  <c r="F37"/>
  <c r="H37" s="1"/>
  <c r="F39"/>
  <c r="H39" s="1"/>
  <c r="F41"/>
  <c r="H41" s="1"/>
  <c r="F43"/>
  <c r="H43" s="1"/>
  <c r="F7" i="55"/>
  <c r="H7" s="1"/>
  <c r="F9"/>
  <c r="H9" s="1"/>
  <c r="F11"/>
  <c r="H11" s="1"/>
  <c r="F13"/>
  <c r="H13" s="1"/>
  <c r="F15"/>
  <c r="H15" s="1"/>
  <c r="F17"/>
  <c r="H17" s="1"/>
  <c r="F19"/>
  <c r="H19" s="1"/>
  <c r="F21"/>
  <c r="H21" s="1"/>
  <c r="F23"/>
  <c r="H23" s="1"/>
  <c r="F25"/>
  <c r="H25" s="1"/>
  <c r="L25"/>
  <c r="O25" s="1"/>
  <c r="F27"/>
  <c r="H27" s="1"/>
  <c r="L27"/>
  <c r="O27" s="1"/>
  <c r="F29"/>
  <c r="H29" s="1"/>
  <c r="F31"/>
  <c r="H31" s="1"/>
  <c r="F33"/>
  <c r="H33" s="1"/>
  <c r="F35"/>
  <c r="H35" s="1"/>
  <c r="F37"/>
  <c r="H37" s="1"/>
  <c r="F39"/>
  <c r="H39" s="1"/>
  <c r="F41"/>
  <c r="H41" s="1"/>
  <c r="F43"/>
  <c r="H43" s="1"/>
  <c r="F7" i="54"/>
  <c r="H7" s="1"/>
  <c r="F9"/>
  <c r="H9" s="1"/>
  <c r="F11"/>
  <c r="H11" s="1"/>
  <c r="F13"/>
  <c r="H13" s="1"/>
  <c r="F15"/>
  <c r="H15" s="1"/>
  <c r="F17"/>
  <c r="H17" s="1"/>
  <c r="F19"/>
  <c r="H19" s="1"/>
  <c r="F21"/>
  <c r="H21" s="1"/>
  <c r="F23"/>
  <c r="H23" s="1"/>
  <c r="F25"/>
  <c r="H25" s="1"/>
  <c r="F27"/>
  <c r="H27" s="1"/>
  <c r="F29"/>
  <c r="H29" s="1"/>
  <c r="F31"/>
  <c r="H31" s="1"/>
  <c r="F33"/>
  <c r="H33" s="1"/>
  <c r="F35"/>
  <c r="H35" s="1"/>
  <c r="F37"/>
  <c r="H37" s="1"/>
  <c r="F39"/>
  <c r="H39" s="1"/>
  <c r="F41"/>
  <c r="H41" s="1"/>
  <c r="F43"/>
  <c r="H43" s="1"/>
  <c r="F7" i="53"/>
  <c r="H7" s="1"/>
  <c r="L7"/>
  <c r="O7" s="1"/>
  <c r="F9"/>
  <c r="H9" s="1"/>
  <c r="L9"/>
  <c r="O9" s="1"/>
  <c r="F11"/>
  <c r="H11" s="1"/>
  <c r="F13"/>
  <c r="H13" s="1"/>
  <c r="F15"/>
  <c r="H15" s="1"/>
  <c r="L15"/>
  <c r="O15" s="1"/>
  <c r="F17"/>
  <c r="H17" s="1"/>
  <c r="F19"/>
  <c r="H19" s="1"/>
  <c r="F21"/>
  <c r="H21" s="1"/>
  <c r="F23"/>
  <c r="H23" s="1"/>
  <c r="F25"/>
  <c r="H25" s="1"/>
  <c r="F27"/>
  <c r="H27" s="1"/>
  <c r="F29"/>
  <c r="H29" s="1"/>
  <c r="F31"/>
  <c r="H31" s="1"/>
  <c r="F33"/>
  <c r="H33" s="1"/>
  <c r="F35"/>
  <c r="H35" s="1"/>
  <c r="F37"/>
  <c r="H37" s="1"/>
  <c r="F39"/>
  <c r="H39" s="1"/>
  <c r="F41"/>
  <c r="H41" s="1"/>
  <c r="F43"/>
  <c r="H43" s="1"/>
  <c r="L7" i="52"/>
  <c r="L9"/>
  <c r="O9" s="1"/>
  <c r="F13"/>
  <c r="H13" s="1"/>
  <c r="L13"/>
  <c r="O13" s="1"/>
  <c r="F15"/>
  <c r="H15" s="1"/>
  <c r="L15"/>
  <c r="O15" s="1"/>
  <c r="F17"/>
  <c r="H17" s="1"/>
  <c r="L17"/>
  <c r="O17" s="1"/>
  <c r="F19"/>
  <c r="H19" s="1"/>
  <c r="L19"/>
  <c r="O19" s="1"/>
  <c r="L21"/>
  <c r="O21" s="1"/>
  <c r="F23"/>
  <c r="H23" s="1"/>
  <c r="L23"/>
  <c r="O23" s="1"/>
  <c r="F25"/>
  <c r="H25" s="1"/>
  <c r="L25"/>
  <c r="O25" s="1"/>
  <c r="F27"/>
  <c r="H27" s="1"/>
  <c r="L27"/>
  <c r="O27" s="1"/>
  <c r="F29"/>
  <c r="H29" s="1"/>
  <c r="L29"/>
  <c r="O29" s="1"/>
  <c r="F31"/>
  <c r="H31" s="1"/>
  <c r="F33"/>
  <c r="H33" s="1"/>
  <c r="L33"/>
  <c r="O33" s="1"/>
  <c r="L35"/>
  <c r="O35" s="1"/>
  <c r="F37"/>
  <c r="H37" s="1"/>
  <c r="L37"/>
  <c r="O37" s="1"/>
  <c r="F39"/>
  <c r="H39" s="1"/>
  <c r="F41"/>
  <c r="H41" s="1"/>
  <c r="F43"/>
  <c r="H43" s="1"/>
  <c r="F11" i="51"/>
  <c r="F13"/>
  <c r="L13"/>
  <c r="Q13" s="1"/>
  <c r="I13" s="1"/>
  <c r="F15"/>
  <c r="H19"/>
  <c r="L21"/>
  <c r="O21" s="1"/>
  <c r="F23"/>
  <c r="L23"/>
  <c r="O23" s="1"/>
  <c r="F25"/>
  <c r="F31"/>
  <c r="H31" s="1"/>
  <c r="L31"/>
  <c r="F33"/>
  <c r="M33" s="1"/>
  <c r="F39"/>
  <c r="L39"/>
  <c r="Q39" s="1"/>
  <c r="I39" s="1"/>
  <c r="F41"/>
  <c r="L41"/>
  <c r="O41" s="1"/>
  <c r="F43"/>
  <c r="O17"/>
  <c r="O31"/>
  <c r="O35"/>
  <c r="H41"/>
  <c r="L41" i="50"/>
  <c r="O7" i="60"/>
  <c r="Q9"/>
  <c r="I9" s="1"/>
  <c r="O9"/>
  <c r="Q13"/>
  <c r="I13" s="1"/>
  <c r="O13"/>
  <c r="Q15"/>
  <c r="I15" s="1"/>
  <c r="O15"/>
  <c r="O17"/>
  <c r="Q19"/>
  <c r="I19" s="1"/>
  <c r="O19"/>
  <c r="Q21"/>
  <c r="I21" s="1"/>
  <c r="O21"/>
  <c r="Q23"/>
  <c r="I23" s="1"/>
  <c r="O23"/>
  <c r="O25"/>
  <c r="Q27"/>
  <c r="I27" s="1"/>
  <c r="O27"/>
  <c r="Q29"/>
  <c r="I29" s="1"/>
  <c r="O29"/>
  <c r="Q31"/>
  <c r="I31" s="1"/>
  <c r="O31"/>
  <c r="O33"/>
  <c r="Q35"/>
  <c r="I35" s="1"/>
  <c r="O35"/>
  <c r="Q37"/>
  <c r="I37" s="1"/>
  <c r="O37"/>
  <c r="Q39"/>
  <c r="I39" s="1"/>
  <c r="O39"/>
  <c r="O41"/>
  <c r="Q43"/>
  <c r="I43" s="1"/>
  <c r="O43"/>
  <c r="M43"/>
  <c r="Q5"/>
  <c r="I5" s="1"/>
  <c r="O5"/>
  <c r="F5"/>
  <c r="H5" s="1"/>
  <c r="F7"/>
  <c r="H7" s="1"/>
  <c r="F9"/>
  <c r="H9" s="1"/>
  <c r="F11"/>
  <c r="H11" s="1"/>
  <c r="F13"/>
  <c r="H13" s="1"/>
  <c r="F15"/>
  <c r="H15" s="1"/>
  <c r="F17"/>
  <c r="H17" s="1"/>
  <c r="F19"/>
  <c r="H19" s="1"/>
  <c r="F21"/>
  <c r="H21" s="1"/>
  <c r="F23"/>
  <c r="H23" s="1"/>
  <c r="F25"/>
  <c r="H25" s="1"/>
  <c r="F27"/>
  <c r="H27" s="1"/>
  <c r="F29"/>
  <c r="H29" s="1"/>
  <c r="F31"/>
  <c r="H31" s="1"/>
  <c r="F33"/>
  <c r="H33" s="1"/>
  <c r="F35"/>
  <c r="H35" s="1"/>
  <c r="F37"/>
  <c r="H37" s="1"/>
  <c r="F39"/>
  <c r="H39" s="1"/>
  <c r="F41"/>
  <c r="H41" s="1"/>
  <c r="Q43" i="59"/>
  <c r="I43" s="1"/>
  <c r="M43"/>
  <c r="Q7"/>
  <c r="I7" s="1"/>
  <c r="O7"/>
  <c r="Q9"/>
  <c r="I9" s="1"/>
  <c r="O9"/>
  <c r="O13"/>
  <c r="Q15"/>
  <c r="I15" s="1"/>
  <c r="O15"/>
  <c r="Q17"/>
  <c r="I17" s="1"/>
  <c r="O17"/>
  <c r="Q19"/>
  <c r="I19" s="1"/>
  <c r="O19"/>
  <c r="O21"/>
  <c r="Q23"/>
  <c r="I23" s="1"/>
  <c r="Q39"/>
  <c r="I39" s="1"/>
  <c r="M39"/>
  <c r="Q5"/>
  <c r="I5" s="1"/>
  <c r="O5"/>
  <c r="O43"/>
  <c r="F5"/>
  <c r="H5" s="1"/>
  <c r="F7"/>
  <c r="H7" s="1"/>
  <c r="F9"/>
  <c r="H9" s="1"/>
  <c r="F11"/>
  <c r="H11" s="1"/>
  <c r="F13"/>
  <c r="H13" s="1"/>
  <c r="F15"/>
  <c r="H15" s="1"/>
  <c r="F17"/>
  <c r="H17" s="1"/>
  <c r="F19"/>
  <c r="H19" s="1"/>
  <c r="F21"/>
  <c r="H21" s="1"/>
  <c r="F23"/>
  <c r="M23" s="1"/>
  <c r="L25"/>
  <c r="L29"/>
  <c r="L31"/>
  <c r="L33"/>
  <c r="L35"/>
  <c r="L37"/>
  <c r="L41"/>
  <c r="Q7" i="58"/>
  <c r="I7" s="1"/>
  <c r="O7"/>
  <c r="Q9"/>
  <c r="I9" s="1"/>
  <c r="Q13"/>
  <c r="I13" s="1"/>
  <c r="O13"/>
  <c r="Q15"/>
  <c r="I15" s="1"/>
  <c r="O15"/>
  <c r="Q17"/>
  <c r="I17" s="1"/>
  <c r="O17"/>
  <c r="Q19"/>
  <c r="I19" s="1"/>
  <c r="Q21"/>
  <c r="I21" s="1"/>
  <c r="O21"/>
  <c r="Q23"/>
  <c r="I23" s="1"/>
  <c r="O23"/>
  <c r="Q25"/>
  <c r="I25" s="1"/>
  <c r="O25"/>
  <c r="Q27"/>
  <c r="I27" s="1"/>
  <c r="Q29"/>
  <c r="I29" s="1"/>
  <c r="O29"/>
  <c r="Q31"/>
  <c r="I31" s="1"/>
  <c r="O31"/>
  <c r="Q33"/>
  <c r="I33" s="1"/>
  <c r="O33"/>
  <c r="Q35"/>
  <c r="I35" s="1"/>
  <c r="Q37"/>
  <c r="I37" s="1"/>
  <c r="O37"/>
  <c r="Q39"/>
  <c r="I39" s="1"/>
  <c r="O39"/>
  <c r="Q41"/>
  <c r="I41" s="1"/>
  <c r="O41"/>
  <c r="Q43"/>
  <c r="I43" s="1"/>
  <c r="Q5"/>
  <c r="I5" s="1"/>
  <c r="O5"/>
  <c r="F5"/>
  <c r="H5" s="1"/>
  <c r="F7"/>
  <c r="H7" s="1"/>
  <c r="F9"/>
  <c r="H9" s="1"/>
  <c r="F11"/>
  <c r="H11" s="1"/>
  <c r="F13"/>
  <c r="H13" s="1"/>
  <c r="F15"/>
  <c r="H15" s="1"/>
  <c r="F17"/>
  <c r="H17" s="1"/>
  <c r="F19"/>
  <c r="H19" s="1"/>
  <c r="F21"/>
  <c r="H21" s="1"/>
  <c r="F23"/>
  <c r="H23" s="1"/>
  <c r="F25"/>
  <c r="H25" s="1"/>
  <c r="F27"/>
  <c r="H27" s="1"/>
  <c r="F29"/>
  <c r="H29" s="1"/>
  <c r="F31"/>
  <c r="H31" s="1"/>
  <c r="F33"/>
  <c r="H33" s="1"/>
  <c r="F35"/>
  <c r="H35" s="1"/>
  <c r="F37"/>
  <c r="H37" s="1"/>
  <c r="F39"/>
  <c r="H39" s="1"/>
  <c r="F41"/>
  <c r="H41" s="1"/>
  <c r="Q43" i="57"/>
  <c r="I43" s="1"/>
  <c r="M43"/>
  <c r="Q7"/>
  <c r="I7" s="1"/>
  <c r="O7"/>
  <c r="Q9"/>
  <c r="I9" s="1"/>
  <c r="O9"/>
  <c r="Q13"/>
  <c r="I13" s="1"/>
  <c r="O13"/>
  <c r="Q15"/>
  <c r="I15" s="1"/>
  <c r="Q5"/>
  <c r="I5" s="1"/>
  <c r="O5"/>
  <c r="O43"/>
  <c r="F5"/>
  <c r="H5" s="1"/>
  <c r="F7"/>
  <c r="H7" s="1"/>
  <c r="F9"/>
  <c r="H9" s="1"/>
  <c r="F11"/>
  <c r="H11" s="1"/>
  <c r="F13"/>
  <c r="H13" s="1"/>
  <c r="L17"/>
  <c r="O17" s="1"/>
  <c r="L19"/>
  <c r="O19" s="1"/>
  <c r="L21"/>
  <c r="O21" s="1"/>
  <c r="L23"/>
  <c r="O23" s="1"/>
  <c r="L25"/>
  <c r="O25" s="1"/>
  <c r="L27"/>
  <c r="O27" s="1"/>
  <c r="L29"/>
  <c r="O29" s="1"/>
  <c r="L31"/>
  <c r="O31" s="1"/>
  <c r="L33"/>
  <c r="O33" s="1"/>
  <c r="L35"/>
  <c r="O35" s="1"/>
  <c r="L37"/>
  <c r="O37" s="1"/>
  <c r="L39"/>
  <c r="O39" s="1"/>
  <c r="L41"/>
  <c r="O41" s="1"/>
  <c r="Q43" i="56"/>
  <c r="I43" s="1"/>
  <c r="M43"/>
  <c r="Q9"/>
  <c r="I9" s="1"/>
  <c r="M9"/>
  <c r="Q5"/>
  <c r="I5" s="1"/>
  <c r="O5"/>
  <c r="O43"/>
  <c r="F5"/>
  <c r="H5" s="1"/>
  <c r="F7"/>
  <c r="H7" s="1"/>
  <c r="L13"/>
  <c r="O13" s="1"/>
  <c r="L15"/>
  <c r="L17"/>
  <c r="O17" s="1"/>
  <c r="L19"/>
  <c r="L21"/>
  <c r="O21" s="1"/>
  <c r="L23"/>
  <c r="L25"/>
  <c r="O25" s="1"/>
  <c r="L27"/>
  <c r="L29"/>
  <c r="O29" s="1"/>
  <c r="L31"/>
  <c r="L33"/>
  <c r="O33" s="1"/>
  <c r="L35"/>
  <c r="L37"/>
  <c r="O37" s="1"/>
  <c r="L39"/>
  <c r="L41"/>
  <c r="O41" s="1"/>
  <c r="Q43" i="55"/>
  <c r="I43" s="1"/>
  <c r="Q25"/>
  <c r="I25" s="1"/>
  <c r="M25"/>
  <c r="Q27"/>
  <c r="I27" s="1"/>
  <c r="H5"/>
  <c r="O5"/>
  <c r="Q5"/>
  <c r="I5" s="1"/>
  <c r="M5"/>
  <c r="O43"/>
  <c r="L7"/>
  <c r="O7" s="1"/>
  <c r="L9"/>
  <c r="L13"/>
  <c r="L15"/>
  <c r="O15" s="1"/>
  <c r="L17"/>
  <c r="L19"/>
  <c r="O19" s="1"/>
  <c r="L21"/>
  <c r="L23"/>
  <c r="O23" s="1"/>
  <c r="L29"/>
  <c r="L31"/>
  <c r="O31" s="1"/>
  <c r="L33"/>
  <c r="L35"/>
  <c r="O35" s="1"/>
  <c r="L37"/>
  <c r="L39"/>
  <c r="O39" s="1"/>
  <c r="L41"/>
  <c r="Q43" i="54"/>
  <c r="I43" s="1"/>
  <c r="M43"/>
  <c r="H5"/>
  <c r="O43"/>
  <c r="L5"/>
  <c r="L7"/>
  <c r="L9"/>
  <c r="L13"/>
  <c r="L15"/>
  <c r="L17"/>
  <c r="L19"/>
  <c r="L21"/>
  <c r="L23"/>
  <c r="L25"/>
  <c r="L27"/>
  <c r="L29"/>
  <c r="L31"/>
  <c r="L33"/>
  <c r="L35"/>
  <c r="L37"/>
  <c r="L39"/>
  <c r="L41"/>
  <c r="Q43" i="53"/>
  <c r="I43" s="1"/>
  <c r="M43"/>
  <c r="Q7"/>
  <c r="I7" s="1"/>
  <c r="Q9"/>
  <c r="I9" s="1"/>
  <c r="M9"/>
  <c r="Q15"/>
  <c r="I15" s="1"/>
  <c r="M15"/>
  <c r="H5"/>
  <c r="O43"/>
  <c r="L13"/>
  <c r="L17"/>
  <c r="L19"/>
  <c r="L21"/>
  <c r="L23"/>
  <c r="L25"/>
  <c r="L27"/>
  <c r="L29"/>
  <c r="L31"/>
  <c r="L33"/>
  <c r="L35"/>
  <c r="L37"/>
  <c r="L39"/>
  <c r="L41"/>
  <c r="Q43" i="52"/>
  <c r="I43" s="1"/>
  <c r="M43"/>
  <c r="Q7"/>
  <c r="I7" s="1"/>
  <c r="O7"/>
  <c r="Q9"/>
  <c r="I9" s="1"/>
  <c r="Q13"/>
  <c r="I13" s="1"/>
  <c r="Q15"/>
  <c r="I15" s="1"/>
  <c r="M15"/>
  <c r="Q17"/>
  <c r="I17" s="1"/>
  <c r="Q19"/>
  <c r="I19" s="1"/>
  <c r="M19"/>
  <c r="Q21"/>
  <c r="I21" s="1"/>
  <c r="Q23"/>
  <c r="I23" s="1"/>
  <c r="M23"/>
  <c r="M25"/>
  <c r="Q27"/>
  <c r="I27" s="1"/>
  <c r="M27"/>
  <c r="M29"/>
  <c r="Q33"/>
  <c r="I33" s="1"/>
  <c r="M33"/>
  <c r="Q37"/>
  <c r="I37" s="1"/>
  <c r="M37"/>
  <c r="Q5"/>
  <c r="I5" s="1"/>
  <c r="O5"/>
  <c r="O43"/>
  <c r="F5"/>
  <c r="H5" s="1"/>
  <c r="F7"/>
  <c r="H7" s="1"/>
  <c r="F9"/>
  <c r="H9" s="1"/>
  <c r="F11"/>
  <c r="F21"/>
  <c r="H21" s="1"/>
  <c r="F35"/>
  <c r="L31"/>
  <c r="O31" s="1"/>
  <c r="L39"/>
  <c r="L41"/>
  <c r="O41" i="47"/>
  <c r="H43"/>
  <c r="H19"/>
  <c r="H7" i="51"/>
  <c r="H9"/>
  <c r="H13"/>
  <c r="H15"/>
  <c r="O25"/>
  <c r="H27"/>
  <c r="H29"/>
  <c r="O43"/>
  <c r="O9"/>
  <c r="O15"/>
  <c r="H21"/>
  <c r="O29"/>
  <c r="O33"/>
  <c r="O37"/>
  <c r="O41" i="50"/>
  <c r="F9"/>
  <c r="H9" s="1"/>
  <c r="L9"/>
  <c r="M9" s="1"/>
  <c r="F13"/>
  <c r="H13" s="1"/>
  <c r="L13"/>
  <c r="F17"/>
  <c r="H17" s="1"/>
  <c r="L17"/>
  <c r="Q17" s="1"/>
  <c r="I17" s="1"/>
  <c r="F21"/>
  <c r="H21" s="1"/>
  <c r="L21"/>
  <c r="F25"/>
  <c r="H25" s="1"/>
  <c r="L25"/>
  <c r="F27"/>
  <c r="L27"/>
  <c r="F29"/>
  <c r="H29" s="1"/>
  <c r="H31"/>
  <c r="L31"/>
  <c r="O31" s="1"/>
  <c r="F33"/>
  <c r="H33" s="1"/>
  <c r="O33"/>
  <c r="H35"/>
  <c r="L35"/>
  <c r="O35" s="1"/>
  <c r="F37"/>
  <c r="H37" s="1"/>
  <c r="L37"/>
  <c r="F39"/>
  <c r="O39"/>
  <c r="H41"/>
  <c r="F43"/>
  <c r="H43" s="1"/>
  <c r="O43"/>
  <c r="O33" i="49"/>
  <c r="H35"/>
  <c r="O37"/>
  <c r="H39"/>
  <c r="O39"/>
  <c r="H41"/>
  <c r="O43"/>
  <c r="H7"/>
  <c r="O21"/>
  <c r="O27"/>
  <c r="O31"/>
  <c r="O35"/>
  <c r="O41"/>
  <c r="F5" i="48"/>
  <c r="H5" s="1"/>
  <c r="L5"/>
  <c r="O5" s="1"/>
  <c r="F7"/>
  <c r="H7" s="1"/>
  <c r="L7"/>
  <c r="Q7" s="1"/>
  <c r="I7" s="1"/>
  <c r="H9"/>
  <c r="O9"/>
  <c r="F11"/>
  <c r="H11" s="1"/>
  <c r="F13"/>
  <c r="L13"/>
  <c r="O13" s="1"/>
  <c r="F15"/>
  <c r="L15"/>
  <c r="F17"/>
  <c r="L17"/>
  <c r="O17" s="1"/>
  <c r="O19"/>
  <c r="H21"/>
  <c r="L21"/>
  <c r="O21" s="1"/>
  <c r="F23"/>
  <c r="O23"/>
  <c r="O25"/>
  <c r="H27"/>
  <c r="L27"/>
  <c r="Q27" s="1"/>
  <c r="I27" s="1"/>
  <c r="F29"/>
  <c r="O29"/>
  <c r="H31"/>
  <c r="O31"/>
  <c r="H33"/>
  <c r="O33"/>
  <c r="H35"/>
  <c r="O35"/>
  <c r="H37"/>
  <c r="O37"/>
  <c r="L39"/>
  <c r="Q39" s="1"/>
  <c r="I39" s="1"/>
  <c r="F41"/>
  <c r="L41"/>
  <c r="F43"/>
  <c r="H43" s="1"/>
  <c r="L43"/>
  <c r="H35" i="47"/>
  <c r="M13" i="42"/>
  <c r="Q9" i="51"/>
  <c r="I9" s="1"/>
  <c r="Q15"/>
  <c r="I15" s="1"/>
  <c r="Q5"/>
  <c r="I5" s="1"/>
  <c r="O5"/>
  <c r="M5"/>
  <c r="M13"/>
  <c r="M27"/>
  <c r="H11"/>
  <c r="H17"/>
  <c r="Q17"/>
  <c r="I17" s="1"/>
  <c r="H23"/>
  <c r="H25"/>
  <c r="Q31"/>
  <c r="I31" s="1"/>
  <c r="H35"/>
  <c r="Q35"/>
  <c r="I35" s="1"/>
  <c r="H39"/>
  <c r="H43"/>
  <c r="Q23"/>
  <c r="I23" s="1"/>
  <c r="Q29"/>
  <c r="I29" s="1"/>
  <c r="Q33"/>
  <c r="I33" s="1"/>
  <c r="Q37"/>
  <c r="I37" s="1"/>
  <c r="M9"/>
  <c r="M15"/>
  <c r="M17"/>
  <c r="M29"/>
  <c r="M31"/>
  <c r="M35"/>
  <c r="M43"/>
  <c r="Q5" i="50"/>
  <c r="I5" s="1"/>
  <c r="O5"/>
  <c r="Q7"/>
  <c r="I7" s="1"/>
  <c r="Q15"/>
  <c r="I15" s="1"/>
  <c r="O15"/>
  <c r="M15"/>
  <c r="Q19"/>
  <c r="I19" s="1"/>
  <c r="O19"/>
  <c r="M19"/>
  <c r="Q23"/>
  <c r="I23" s="1"/>
  <c r="O23"/>
  <c r="M23"/>
  <c r="O25"/>
  <c r="H27"/>
  <c r="O27"/>
  <c r="Q29"/>
  <c r="I29" s="1"/>
  <c r="Q33"/>
  <c r="I33" s="1"/>
  <c r="O37"/>
  <c r="H39"/>
  <c r="Q39"/>
  <c r="I39" s="1"/>
  <c r="Q43"/>
  <c r="I43" s="1"/>
  <c r="Q9"/>
  <c r="I9" s="1"/>
  <c r="O9"/>
  <c r="Q13"/>
  <c r="I13" s="1"/>
  <c r="O13"/>
  <c r="M13"/>
  <c r="O17"/>
  <c r="Q21"/>
  <c r="I21" s="1"/>
  <c r="O21"/>
  <c r="M21"/>
  <c r="Q25"/>
  <c r="I25" s="1"/>
  <c r="Q27"/>
  <c r="I27" s="1"/>
  <c r="M27"/>
  <c r="Q37"/>
  <c r="I37" s="1"/>
  <c r="Q31"/>
  <c r="I31" s="1"/>
  <c r="Q35"/>
  <c r="I35" s="1"/>
  <c r="Q41"/>
  <c r="I41" s="1"/>
  <c r="M31"/>
  <c r="M33"/>
  <c r="M35"/>
  <c r="M39"/>
  <c r="M43"/>
  <c r="Q17" i="49"/>
  <c r="I17" s="1"/>
  <c r="Q19"/>
  <c r="I19" s="1"/>
  <c r="M19"/>
  <c r="Q25"/>
  <c r="I25" s="1"/>
  <c r="M25"/>
  <c r="Q39"/>
  <c r="I39" s="1"/>
  <c r="M39"/>
  <c r="O7"/>
  <c r="H9"/>
  <c r="O9"/>
  <c r="H11"/>
  <c r="H13"/>
  <c r="O13"/>
  <c r="H15"/>
  <c r="Q15"/>
  <c r="I15" s="1"/>
  <c r="H23"/>
  <c r="O23"/>
  <c r="H29"/>
  <c r="Q29"/>
  <c r="I29" s="1"/>
  <c r="H33"/>
  <c r="Q33"/>
  <c r="I33" s="1"/>
  <c r="H37"/>
  <c r="Q37"/>
  <c r="I37" s="1"/>
  <c r="H43"/>
  <c r="Q43"/>
  <c r="I43" s="1"/>
  <c r="Q5"/>
  <c r="I5" s="1"/>
  <c r="O5"/>
  <c r="M5"/>
  <c r="Q7"/>
  <c r="I7" s="1"/>
  <c r="M7"/>
  <c r="Q9"/>
  <c r="I9" s="1"/>
  <c r="M9"/>
  <c r="Q13"/>
  <c r="I13" s="1"/>
  <c r="M13"/>
  <c r="Q23"/>
  <c r="I23" s="1"/>
  <c r="M23"/>
  <c r="Q21"/>
  <c r="I21" s="1"/>
  <c r="Q27"/>
  <c r="I27" s="1"/>
  <c r="Q31"/>
  <c r="I31" s="1"/>
  <c r="Q35"/>
  <c r="I35" s="1"/>
  <c r="Q41"/>
  <c r="I41" s="1"/>
  <c r="M15"/>
  <c r="M21"/>
  <c r="M27"/>
  <c r="M29"/>
  <c r="M31"/>
  <c r="M33"/>
  <c r="M37"/>
  <c r="M41"/>
  <c r="M43"/>
  <c r="Q5" i="48"/>
  <c r="I5" s="1"/>
  <c r="O7"/>
  <c r="Q13"/>
  <c r="I13" s="1"/>
  <c r="Q15"/>
  <c r="I15" s="1"/>
  <c r="M39"/>
  <c r="Q41"/>
  <c r="I41" s="1"/>
  <c r="Q43"/>
  <c r="I43" s="1"/>
  <c r="Q9"/>
  <c r="I9" s="1"/>
  <c r="M9"/>
  <c r="Q19"/>
  <c r="I19" s="1"/>
  <c r="Q25"/>
  <c r="I25" s="1"/>
  <c r="Q31"/>
  <c r="I31" s="1"/>
  <c r="M31"/>
  <c r="Q33"/>
  <c r="I33" s="1"/>
  <c r="M33"/>
  <c r="Q35"/>
  <c r="I35" s="1"/>
  <c r="M35"/>
  <c r="Q37"/>
  <c r="I37" s="1"/>
  <c r="M37"/>
  <c r="H13"/>
  <c r="H15"/>
  <c r="O15"/>
  <c r="H17"/>
  <c r="H23"/>
  <c r="Q23"/>
  <c r="I23" s="1"/>
  <c r="H29"/>
  <c r="Q29"/>
  <c r="I29" s="1"/>
  <c r="O39"/>
  <c r="H41"/>
  <c r="O41"/>
  <c r="O43"/>
  <c r="M23"/>
  <c r="M29"/>
  <c r="Q9" i="47"/>
  <c r="I9" s="1"/>
  <c r="O9"/>
  <c r="M9"/>
  <c r="Q13"/>
  <c r="I13" s="1"/>
  <c r="O13"/>
  <c r="M13"/>
  <c r="Q17"/>
  <c r="I17" s="1"/>
  <c r="O17"/>
  <c r="M21"/>
  <c r="Q25"/>
  <c r="I25" s="1"/>
  <c r="O25"/>
  <c r="M25"/>
  <c r="Q29"/>
  <c r="I29" s="1"/>
  <c r="O29"/>
  <c r="M29"/>
  <c r="Q33"/>
  <c r="I33" s="1"/>
  <c r="O33"/>
  <c r="Q41"/>
  <c r="I41" s="1"/>
  <c r="M41"/>
  <c r="O19"/>
  <c r="O35"/>
  <c r="H37"/>
  <c r="Q5"/>
  <c r="I5" s="1"/>
  <c r="O5"/>
  <c r="M5"/>
  <c r="O7"/>
  <c r="Q15"/>
  <c r="I15" s="1"/>
  <c r="O15"/>
  <c r="M15"/>
  <c r="Q19"/>
  <c r="I19" s="1"/>
  <c r="M19"/>
  <c r="Q23"/>
  <c r="I23" s="1"/>
  <c r="O23"/>
  <c r="M23"/>
  <c r="M27"/>
  <c r="Q31"/>
  <c r="I31" s="1"/>
  <c r="O31"/>
  <c r="M31"/>
  <c r="Q35"/>
  <c r="I35" s="1"/>
  <c r="M35"/>
  <c r="Q5" i="46"/>
  <c r="I5" s="1"/>
  <c r="O5"/>
  <c r="O7"/>
  <c r="Q19"/>
  <c r="I19" s="1"/>
  <c r="O19"/>
  <c r="M19"/>
  <c r="Q23"/>
  <c r="I23" s="1"/>
  <c r="O23"/>
  <c r="M23"/>
  <c r="Q27"/>
  <c r="I27" s="1"/>
  <c r="O27"/>
  <c r="M27"/>
  <c r="Q31"/>
  <c r="I31" s="1"/>
  <c r="O31"/>
  <c r="M31"/>
  <c r="O35"/>
  <c r="Q39"/>
  <c r="I39" s="1"/>
  <c r="M39"/>
  <c r="O43"/>
  <c r="O9"/>
  <c r="Q13"/>
  <c r="I13" s="1"/>
  <c r="O13"/>
  <c r="M13"/>
  <c r="Q17"/>
  <c r="I17" s="1"/>
  <c r="O17"/>
  <c r="M17"/>
  <c r="Q21"/>
  <c r="I21" s="1"/>
  <c r="O21"/>
  <c r="M21"/>
  <c r="Q25"/>
  <c r="I25" s="1"/>
  <c r="O25"/>
  <c r="M25"/>
  <c r="Q29"/>
  <c r="I29" s="1"/>
  <c r="O29"/>
  <c r="M29"/>
  <c r="O33"/>
  <c r="Q37"/>
  <c r="I37" s="1"/>
  <c r="O41"/>
  <c r="M35" i="42"/>
  <c r="M43"/>
  <c r="M41"/>
  <c r="M39"/>
  <c r="M33"/>
  <c r="M31"/>
  <c r="M27"/>
  <c r="M25"/>
  <c r="M23"/>
  <c r="M19"/>
  <c r="M17"/>
  <c r="M9"/>
  <c r="M37"/>
  <c r="M15"/>
  <c r="M7"/>
  <c r="M5"/>
  <c r="Q9"/>
  <c r="I9" s="1"/>
  <c r="Q17"/>
  <c r="I17" s="1"/>
  <c r="Q19"/>
  <c r="I19" s="1"/>
  <c r="Q21"/>
  <c r="I21" s="1"/>
  <c r="Q23"/>
  <c r="I23" s="1"/>
  <c r="Q25"/>
  <c r="I25" s="1"/>
  <c r="Q27"/>
  <c r="I27" s="1"/>
  <c r="Q29"/>
  <c r="I29" s="1"/>
  <c r="Q31"/>
  <c r="I31" s="1"/>
  <c r="Q33"/>
  <c r="I33" s="1"/>
  <c r="Q39"/>
  <c r="I39" s="1"/>
  <c r="Q41"/>
  <c r="I41" s="1"/>
  <c r="Q43"/>
  <c r="I43" s="1"/>
  <c r="O5"/>
  <c r="Q5"/>
  <c r="I5" s="1"/>
  <c r="O7"/>
  <c r="Q7"/>
  <c r="I7" s="1"/>
  <c r="H9"/>
  <c r="O9"/>
  <c r="O13"/>
  <c r="Q13"/>
  <c r="I13" s="1"/>
  <c r="O15"/>
  <c r="Q15"/>
  <c r="I15" s="1"/>
  <c r="H17"/>
  <c r="O17"/>
  <c r="H19"/>
  <c r="O19"/>
  <c r="H21"/>
  <c r="H23"/>
  <c r="O23"/>
  <c r="H25"/>
  <c r="O25"/>
  <c r="H27"/>
  <c r="O27"/>
  <c r="O29"/>
  <c r="H31"/>
  <c r="O31"/>
  <c r="H33"/>
  <c r="O33"/>
  <c r="H35"/>
  <c r="O35"/>
  <c r="O37"/>
  <c r="Q37"/>
  <c r="I37" s="1"/>
  <c r="H39"/>
  <c r="O39"/>
  <c r="H41"/>
  <c r="O41"/>
  <c r="H43"/>
  <c r="O43"/>
  <c r="M43" i="37"/>
  <c r="M41"/>
  <c r="H41"/>
  <c r="M39"/>
  <c r="H39"/>
  <c r="M37"/>
  <c r="H37"/>
  <c r="M35"/>
  <c r="H35"/>
  <c r="M33"/>
  <c r="H33"/>
  <c r="M31"/>
  <c r="H31"/>
  <c r="M29"/>
  <c r="H29"/>
  <c r="M27"/>
  <c r="H27"/>
  <c r="M25"/>
  <c r="H25"/>
  <c r="M23"/>
  <c r="M21"/>
  <c r="M19"/>
  <c r="M17"/>
  <c r="M15"/>
  <c r="M13"/>
  <c r="H11"/>
  <c r="M9"/>
  <c r="M7"/>
  <c r="P5"/>
  <c r="M5"/>
  <c r="H5" i="46" l="1"/>
  <c r="G50" s="1"/>
  <c r="Q15"/>
  <c r="I15" s="1"/>
  <c r="M7" i="47"/>
  <c r="M33"/>
  <c r="M17"/>
  <c r="M21" i="48"/>
  <c r="M25"/>
  <c r="M17" i="50"/>
  <c r="O7"/>
  <c r="Q19" i="51"/>
  <c r="I19" s="1"/>
  <c r="H19" i="48"/>
  <c r="O29" i="50"/>
  <c r="M17" i="52"/>
  <c r="M13"/>
  <c r="O5" i="53"/>
  <c r="M27" i="55"/>
  <c r="M43"/>
  <c r="Q7" i="56"/>
  <c r="I7" s="1"/>
  <c r="M15" i="57"/>
  <c r="O43" i="58"/>
  <c r="H5" i="50"/>
  <c r="G50" s="1"/>
  <c r="O39" i="51"/>
  <c r="M21" i="42"/>
  <c r="O15" i="46"/>
  <c r="Q37" i="47"/>
  <c r="I37" s="1"/>
  <c r="Q27"/>
  <c r="I27" s="1"/>
  <c r="Q39"/>
  <c r="I39" s="1"/>
  <c r="Q21"/>
  <c r="I21" s="1"/>
  <c r="Q17" i="48"/>
  <c r="I17" s="1"/>
  <c r="M5"/>
  <c r="M17" i="49"/>
  <c r="M37" i="50"/>
  <c r="M25"/>
  <c r="M37" i="51"/>
  <c r="M25"/>
  <c r="Q21"/>
  <c r="I21" s="1"/>
  <c r="M19"/>
  <c r="Q7"/>
  <c r="I7" s="1"/>
  <c r="O27"/>
  <c r="O13"/>
  <c r="M35" i="52"/>
  <c r="Q5" i="53"/>
  <c r="I5" s="1"/>
  <c r="Q27" i="59"/>
  <c r="I27" s="1"/>
  <c r="O39" i="47"/>
  <c r="H29" i="42"/>
  <c r="G50" s="1"/>
  <c r="M37" i="46"/>
  <c r="Q43" i="47"/>
  <c r="I43" s="1"/>
  <c r="M37"/>
  <c r="M43"/>
  <c r="M27" i="48"/>
  <c r="Q21"/>
  <c r="I21" s="1"/>
  <c r="M39" i="51"/>
  <c r="M7"/>
  <c r="Q35" i="52"/>
  <c r="I35" s="1"/>
  <c r="Q29"/>
  <c r="I29" s="1"/>
  <c r="Q25"/>
  <c r="I25" s="1"/>
  <c r="M7" i="53"/>
  <c r="M27" i="59"/>
  <c r="M41" i="46"/>
  <c r="M33"/>
  <c r="M9"/>
  <c r="M43"/>
  <c r="M35"/>
  <c r="M7"/>
  <c r="M43" i="48"/>
  <c r="M41"/>
  <c r="M17"/>
  <c r="M15"/>
  <c r="M13"/>
  <c r="N11" i="60"/>
  <c r="N11" i="50"/>
  <c r="N11" i="49"/>
  <c r="N11" i="42"/>
  <c r="N11" i="59"/>
  <c r="N11" i="58"/>
  <c r="N11" i="57"/>
  <c r="N11" i="56"/>
  <c r="N11" i="55"/>
  <c r="N11" i="54"/>
  <c r="N11" i="53"/>
  <c r="N11" i="52"/>
  <c r="N11" i="51"/>
  <c r="N11" i="48"/>
  <c r="N11" i="47"/>
  <c r="N11" i="46"/>
  <c r="K11" i="58"/>
  <c r="L11" s="1"/>
  <c r="K11" i="56"/>
  <c r="L11" s="1"/>
  <c r="M11" s="1"/>
  <c r="K11" i="54"/>
  <c r="L11" s="1"/>
  <c r="Q11" s="1"/>
  <c r="I11" s="1"/>
  <c r="K11" i="52"/>
  <c r="L11" s="1"/>
  <c r="M11" s="1"/>
  <c r="K11" i="49"/>
  <c r="L11" s="1"/>
  <c r="K11" i="48"/>
  <c r="L11" s="1"/>
  <c r="K11" i="46"/>
  <c r="L11" s="1"/>
  <c r="K11" i="60"/>
  <c r="L11" s="1"/>
  <c r="M11" s="1"/>
  <c r="K11" i="59"/>
  <c r="L11" s="1"/>
  <c r="K11" i="57"/>
  <c r="L11" s="1"/>
  <c r="K11" i="55"/>
  <c r="L11" s="1"/>
  <c r="O11" s="1"/>
  <c r="K11" i="53"/>
  <c r="L11" s="1"/>
  <c r="M11" s="1"/>
  <c r="K11" i="51"/>
  <c r="L11" s="1"/>
  <c r="K11" i="50"/>
  <c r="L11" s="1"/>
  <c r="K11" i="47"/>
  <c r="L11" s="1"/>
  <c r="K11" i="42"/>
  <c r="L11" s="1"/>
  <c r="L11" i="37"/>
  <c r="O11" s="1"/>
  <c r="G50" i="49"/>
  <c r="M5" i="60"/>
  <c r="M5" i="57"/>
  <c r="G50" i="55"/>
  <c r="G50" i="54"/>
  <c r="G50" i="53"/>
  <c r="H35" i="52"/>
  <c r="H33" i="51"/>
  <c r="G50" s="1"/>
  <c r="M41"/>
  <c r="Q41"/>
  <c r="I41" s="1"/>
  <c r="M23"/>
  <c r="M21"/>
  <c r="G50" i="60"/>
  <c r="M39"/>
  <c r="M35"/>
  <c r="M31"/>
  <c r="M27"/>
  <c r="M23"/>
  <c r="M19"/>
  <c r="M15"/>
  <c r="M7"/>
  <c r="M41"/>
  <c r="M37"/>
  <c r="M33"/>
  <c r="M29"/>
  <c r="M25"/>
  <c r="M21"/>
  <c r="M17"/>
  <c r="M13"/>
  <c r="M9"/>
  <c r="Q41" i="59"/>
  <c r="I41" s="1"/>
  <c r="M41"/>
  <c r="Q35"/>
  <c r="I35" s="1"/>
  <c r="M35"/>
  <c r="Q31"/>
  <c r="I31" s="1"/>
  <c r="M31"/>
  <c r="Q25"/>
  <c r="I25" s="1"/>
  <c r="M25"/>
  <c r="O41"/>
  <c r="O35"/>
  <c r="O31"/>
  <c r="O25"/>
  <c r="M5"/>
  <c r="M19"/>
  <c r="M15"/>
  <c r="M11"/>
  <c r="M7"/>
  <c r="Q37"/>
  <c r="I37" s="1"/>
  <c r="M37"/>
  <c r="Q33"/>
  <c r="I33" s="1"/>
  <c r="M33"/>
  <c r="Q29"/>
  <c r="I29" s="1"/>
  <c r="M29"/>
  <c r="O37"/>
  <c r="O33"/>
  <c r="O29"/>
  <c r="H23"/>
  <c r="G50" s="1"/>
  <c r="M21"/>
  <c r="M17"/>
  <c r="M13"/>
  <c r="M9"/>
  <c r="G50" i="58"/>
  <c r="M39"/>
  <c r="M35"/>
  <c r="M31"/>
  <c r="M27"/>
  <c r="M23"/>
  <c r="M19"/>
  <c r="M15"/>
  <c r="M11"/>
  <c r="M7"/>
  <c r="M5"/>
  <c r="M41"/>
  <c r="M37"/>
  <c r="M33"/>
  <c r="M29"/>
  <c r="M25"/>
  <c r="M21"/>
  <c r="M17"/>
  <c r="M13"/>
  <c r="M9"/>
  <c r="Q39" i="57"/>
  <c r="I39" s="1"/>
  <c r="M39"/>
  <c r="Q35"/>
  <c r="I35" s="1"/>
  <c r="M35"/>
  <c r="Q31"/>
  <c r="I31" s="1"/>
  <c r="M31"/>
  <c r="Q27"/>
  <c r="I27" s="1"/>
  <c r="M27"/>
  <c r="Q23"/>
  <c r="I23" s="1"/>
  <c r="M23"/>
  <c r="Q19"/>
  <c r="I19" s="1"/>
  <c r="M19"/>
  <c r="G50"/>
  <c r="M13"/>
  <c r="M7"/>
  <c r="Q41"/>
  <c r="I41" s="1"/>
  <c r="M41"/>
  <c r="Q37"/>
  <c r="I37" s="1"/>
  <c r="M37"/>
  <c r="Q33"/>
  <c r="I33" s="1"/>
  <c r="M33"/>
  <c r="Q29"/>
  <c r="I29" s="1"/>
  <c r="M29"/>
  <c r="Q25"/>
  <c r="I25" s="1"/>
  <c r="M25"/>
  <c r="Q21"/>
  <c r="I21" s="1"/>
  <c r="M21"/>
  <c r="Q17"/>
  <c r="I17" s="1"/>
  <c r="M17"/>
  <c r="M11"/>
  <c r="M9"/>
  <c r="Q39" i="56"/>
  <c r="I39" s="1"/>
  <c r="M39"/>
  <c r="Q35"/>
  <c r="I35" s="1"/>
  <c r="M35"/>
  <c r="Q31"/>
  <c r="I31" s="1"/>
  <c r="M31"/>
  <c r="Q27"/>
  <c r="I27" s="1"/>
  <c r="M27"/>
  <c r="Q23"/>
  <c r="I23" s="1"/>
  <c r="M23"/>
  <c r="Q19"/>
  <c r="I19" s="1"/>
  <c r="M19"/>
  <c r="Q15"/>
  <c r="I15" s="1"/>
  <c r="M15"/>
  <c r="Q11"/>
  <c r="I11" s="1"/>
  <c r="G50"/>
  <c r="M5"/>
  <c r="Q41"/>
  <c r="I41" s="1"/>
  <c r="M41"/>
  <c r="Q37"/>
  <c r="I37" s="1"/>
  <c r="M37"/>
  <c r="Q33"/>
  <c r="I33" s="1"/>
  <c r="M33"/>
  <c r="Q29"/>
  <c r="I29" s="1"/>
  <c r="M29"/>
  <c r="Q25"/>
  <c r="I25" s="1"/>
  <c r="M25"/>
  <c r="Q21"/>
  <c r="I21" s="1"/>
  <c r="M21"/>
  <c r="Q17"/>
  <c r="I17" s="1"/>
  <c r="M17"/>
  <c r="Q13"/>
  <c r="I13" s="1"/>
  <c r="M13"/>
  <c r="O39"/>
  <c r="O35"/>
  <c r="O31"/>
  <c r="O27"/>
  <c r="O23"/>
  <c r="O19"/>
  <c r="O15"/>
  <c r="M7"/>
  <c r="Q41" i="55"/>
  <c r="I41" s="1"/>
  <c r="M41"/>
  <c r="Q37"/>
  <c r="I37" s="1"/>
  <c r="M37"/>
  <c r="Q33"/>
  <c r="I33" s="1"/>
  <c r="M33"/>
  <c r="Q29"/>
  <c r="I29" s="1"/>
  <c r="M29"/>
  <c r="Q21"/>
  <c r="I21" s="1"/>
  <c r="M21"/>
  <c r="Q17"/>
  <c r="I17" s="1"/>
  <c r="M17"/>
  <c r="Q13"/>
  <c r="I13" s="1"/>
  <c r="M13"/>
  <c r="Q9"/>
  <c r="I9" s="1"/>
  <c r="M9"/>
  <c r="Q39"/>
  <c r="I39" s="1"/>
  <c r="M39"/>
  <c r="Q35"/>
  <c r="I35" s="1"/>
  <c r="M35"/>
  <c r="Q31"/>
  <c r="I31" s="1"/>
  <c r="M31"/>
  <c r="Q23"/>
  <c r="I23" s="1"/>
  <c r="M23"/>
  <c r="Q19"/>
  <c r="I19" s="1"/>
  <c r="M19"/>
  <c r="Q15"/>
  <c r="I15" s="1"/>
  <c r="M15"/>
  <c r="Q7"/>
  <c r="I7" s="1"/>
  <c r="M7"/>
  <c r="O41"/>
  <c r="O37"/>
  <c r="O33"/>
  <c r="O29"/>
  <c r="O21"/>
  <c r="O17"/>
  <c r="O13"/>
  <c r="O9"/>
  <c r="Q39" i="54"/>
  <c r="I39" s="1"/>
  <c r="M39"/>
  <c r="Q35"/>
  <c r="I35" s="1"/>
  <c r="M35"/>
  <c r="Q31"/>
  <c r="I31" s="1"/>
  <c r="M31"/>
  <c r="Q27"/>
  <c r="I27" s="1"/>
  <c r="M27"/>
  <c r="Q23"/>
  <c r="I23" s="1"/>
  <c r="M23"/>
  <c r="Q19"/>
  <c r="I19" s="1"/>
  <c r="M19"/>
  <c r="Q15"/>
  <c r="I15" s="1"/>
  <c r="M15"/>
  <c r="M11"/>
  <c r="Q7"/>
  <c r="I7" s="1"/>
  <c r="M7"/>
  <c r="O39"/>
  <c r="O35"/>
  <c r="O31"/>
  <c r="O27"/>
  <c r="O23"/>
  <c r="O19"/>
  <c r="O15"/>
  <c r="O7"/>
  <c r="Q41"/>
  <c r="I41" s="1"/>
  <c r="M41"/>
  <c r="Q37"/>
  <c r="I37" s="1"/>
  <c r="M37"/>
  <c r="Q33"/>
  <c r="I33" s="1"/>
  <c r="M33"/>
  <c r="Q29"/>
  <c r="I29" s="1"/>
  <c r="M29"/>
  <c r="Q25"/>
  <c r="I25" s="1"/>
  <c r="M25"/>
  <c r="Q21"/>
  <c r="I21" s="1"/>
  <c r="M21"/>
  <c r="Q17"/>
  <c r="I17" s="1"/>
  <c r="M17"/>
  <c r="Q13"/>
  <c r="I13" s="1"/>
  <c r="M13"/>
  <c r="Q9"/>
  <c r="I9" s="1"/>
  <c r="M9"/>
  <c r="Q5"/>
  <c r="I5" s="1"/>
  <c r="M5"/>
  <c r="O41"/>
  <c r="O37"/>
  <c r="O33"/>
  <c r="O29"/>
  <c r="O25"/>
  <c r="O21"/>
  <c r="O17"/>
  <c r="O13"/>
  <c r="O9"/>
  <c r="O5"/>
  <c r="Q41" i="53"/>
  <c r="I41" s="1"/>
  <c r="M41"/>
  <c r="Q37"/>
  <c r="I37" s="1"/>
  <c r="M37"/>
  <c r="Q33"/>
  <c r="I33" s="1"/>
  <c r="M33"/>
  <c r="Q29"/>
  <c r="I29" s="1"/>
  <c r="M29"/>
  <c r="Q25"/>
  <c r="I25" s="1"/>
  <c r="M25"/>
  <c r="Q21"/>
  <c r="I21" s="1"/>
  <c r="M21"/>
  <c r="Q17"/>
  <c r="I17" s="1"/>
  <c r="M17"/>
  <c r="Q11"/>
  <c r="I11" s="1"/>
  <c r="O41"/>
  <c r="O37"/>
  <c r="O33"/>
  <c r="O29"/>
  <c r="O25"/>
  <c r="O21"/>
  <c r="O17"/>
  <c r="Q39"/>
  <c r="I39" s="1"/>
  <c r="M39"/>
  <c r="Q35"/>
  <c r="I35" s="1"/>
  <c r="M35"/>
  <c r="Q31"/>
  <c r="I31" s="1"/>
  <c r="M31"/>
  <c r="Q27"/>
  <c r="I27" s="1"/>
  <c r="M27"/>
  <c r="Q23"/>
  <c r="I23" s="1"/>
  <c r="M23"/>
  <c r="Q19"/>
  <c r="I19" s="1"/>
  <c r="M19"/>
  <c r="Q13"/>
  <c r="I13" s="1"/>
  <c r="G49" s="1"/>
  <c r="M38" i="29" s="1"/>
  <c r="M13" i="53"/>
  <c r="O39"/>
  <c r="O35"/>
  <c r="O31"/>
  <c r="O27"/>
  <c r="O23"/>
  <c r="O19"/>
  <c r="O13"/>
  <c r="Q39" i="52"/>
  <c r="I39" s="1"/>
  <c r="M39"/>
  <c r="O39"/>
  <c r="H11"/>
  <c r="M21"/>
  <c r="M9"/>
  <c r="M7"/>
  <c r="Q41"/>
  <c r="I41" s="1"/>
  <c r="M41"/>
  <c r="Q31"/>
  <c r="I31" s="1"/>
  <c r="M31"/>
  <c r="G50"/>
  <c r="O41"/>
  <c r="M5"/>
  <c r="O27" i="48"/>
  <c r="G50"/>
  <c r="M7"/>
  <c r="Q5" i="37"/>
  <c r="I5" s="1"/>
  <c r="H5"/>
  <c r="O5"/>
  <c r="H7"/>
  <c r="O7"/>
  <c r="H9"/>
  <c r="O9"/>
  <c r="M11"/>
  <c r="G52" s="1"/>
  <c r="C35" i="29" s="1"/>
  <c r="H13" i="37"/>
  <c r="O13"/>
  <c r="H15"/>
  <c r="O15"/>
  <c r="H17"/>
  <c r="O17"/>
  <c r="H19"/>
  <c r="O19"/>
  <c r="H21"/>
  <c r="O21"/>
  <c r="H23"/>
  <c r="O23"/>
  <c r="O25"/>
  <c r="O27"/>
  <c r="O29"/>
  <c r="O31"/>
  <c r="O33"/>
  <c r="O35"/>
  <c r="O37"/>
  <c r="O39"/>
  <c r="O41"/>
  <c r="O43"/>
  <c r="P7"/>
  <c r="P9" s="1"/>
  <c r="P11" s="1"/>
  <c r="P13" s="1"/>
  <c r="P15" s="1"/>
  <c r="P17" s="1"/>
  <c r="P19" s="1"/>
  <c r="P21" s="1"/>
  <c r="P23" s="1"/>
  <c r="P25" s="1"/>
  <c r="P27" s="1"/>
  <c r="P29" s="1"/>
  <c r="P31" s="1"/>
  <c r="P33" s="1"/>
  <c r="P35" s="1"/>
  <c r="P37" s="1"/>
  <c r="P39" s="1"/>
  <c r="P41" s="1"/>
  <c r="P43" s="1"/>
  <c r="Q43" s="1"/>
  <c r="I43" s="1"/>
  <c r="Q11" i="55" l="1"/>
  <c r="I11" s="1"/>
  <c r="G52"/>
  <c r="O11" i="54"/>
  <c r="M11" i="55"/>
  <c r="G49"/>
  <c r="O38" i="29" s="1"/>
  <c r="G49" i="56"/>
  <c r="G52" i="53"/>
  <c r="O11" i="56"/>
  <c r="G52" i="52"/>
  <c r="O11" i="53"/>
  <c r="G51" s="1"/>
  <c r="G51" i="55"/>
  <c r="G51" i="56"/>
  <c r="O11" i="42"/>
  <c r="G51" s="1"/>
  <c r="Q11"/>
  <c r="I11" s="1"/>
  <c r="G49" s="1"/>
  <c r="E38" i="29" s="1"/>
  <c r="M11" i="42"/>
  <c r="G52" s="1"/>
  <c r="M11" i="50"/>
  <c r="G52" s="1"/>
  <c r="O11"/>
  <c r="G51" s="1"/>
  <c r="Q11"/>
  <c r="I11" s="1"/>
  <c r="G49" s="1"/>
  <c r="O11" i="57"/>
  <c r="G51" s="1"/>
  <c r="Q11"/>
  <c r="I11" s="1"/>
  <c r="G49" s="1"/>
  <c r="O11" i="60"/>
  <c r="G51" s="1"/>
  <c r="Q11"/>
  <c r="I11" s="1"/>
  <c r="G49" s="1"/>
  <c r="T38" i="29" s="1"/>
  <c r="M11" i="48"/>
  <c r="O11"/>
  <c r="G51" s="1"/>
  <c r="Q11"/>
  <c r="I11" s="1"/>
  <c r="G49" s="1"/>
  <c r="G56" s="1"/>
  <c r="H41" i="29" s="1"/>
  <c r="O11" i="52"/>
  <c r="G51" s="1"/>
  <c r="Q11"/>
  <c r="I11" s="1"/>
  <c r="Q11" i="47"/>
  <c r="I11" s="1"/>
  <c r="G49" s="1"/>
  <c r="G38" i="29" s="1"/>
  <c r="O11" i="47"/>
  <c r="G51" s="1"/>
  <c r="M11"/>
  <c r="G52" s="1"/>
  <c r="M11" i="51"/>
  <c r="O11"/>
  <c r="G51" s="1"/>
  <c r="Q11"/>
  <c r="I11" s="1"/>
  <c r="G49" s="1"/>
  <c r="O11" i="59"/>
  <c r="G51" s="1"/>
  <c r="Q11"/>
  <c r="I11" s="1"/>
  <c r="O11" i="46"/>
  <c r="G51" s="1"/>
  <c r="Q11"/>
  <c r="I11" s="1"/>
  <c r="G49" s="1"/>
  <c r="G62" s="1"/>
  <c r="F47" i="29" s="1"/>
  <c r="M11" i="46"/>
  <c r="G52" s="1"/>
  <c r="M11" i="49"/>
  <c r="G52" s="1"/>
  <c r="O11"/>
  <c r="G51" s="1"/>
  <c r="Q11"/>
  <c r="I11" s="1"/>
  <c r="G49" s="1"/>
  <c r="G56" s="1"/>
  <c r="I41" i="29" s="1"/>
  <c r="Q11" i="58"/>
  <c r="I11" s="1"/>
  <c r="G49" s="1"/>
  <c r="R38" i="29" s="1"/>
  <c r="O11" i="58"/>
  <c r="G51" s="1"/>
  <c r="G52" i="48"/>
  <c r="G49" i="52"/>
  <c r="L38" i="29" s="1"/>
  <c r="G52" i="51"/>
  <c r="I38" i="29"/>
  <c r="G60" i="46"/>
  <c r="F45" i="29" s="1"/>
  <c r="G52" i="54"/>
  <c r="G52" i="57"/>
  <c r="G56" i="60"/>
  <c r="T41" i="29" s="1"/>
  <c r="F38"/>
  <c r="G52" i="60"/>
  <c r="G49" i="59"/>
  <c r="S38" i="29" s="1"/>
  <c r="G56" i="56"/>
  <c r="P41" i="29" s="1"/>
  <c r="P38"/>
  <c r="G56" i="51"/>
  <c r="K41" i="29" s="1"/>
  <c r="K38"/>
  <c r="G56" i="50"/>
  <c r="J41" i="29" s="1"/>
  <c r="J38"/>
  <c r="G61" i="60"/>
  <c r="T46" i="29" s="1"/>
  <c r="G59" i="60"/>
  <c r="T44" i="29" s="1"/>
  <c r="G62" i="60"/>
  <c r="T47" i="29" s="1"/>
  <c r="G60" i="60"/>
  <c r="T45" i="29" s="1"/>
  <c r="G58" i="60"/>
  <c r="T43" i="29" s="1"/>
  <c r="G60" i="59"/>
  <c r="S45" i="29" s="1"/>
  <c r="G52" i="59"/>
  <c r="G57" i="58"/>
  <c r="R42" i="29" s="1"/>
  <c r="G52" i="58"/>
  <c r="G61" i="56"/>
  <c r="P46" i="29" s="1"/>
  <c r="G59" i="56"/>
  <c r="P44" i="29" s="1"/>
  <c r="G57" i="56"/>
  <c r="P42" i="29" s="1"/>
  <c r="G62" i="56"/>
  <c r="P47" i="29" s="1"/>
  <c r="G60" i="56"/>
  <c r="P45" i="29" s="1"/>
  <c r="G58" i="56"/>
  <c r="P43" i="29" s="1"/>
  <c r="G52" i="56"/>
  <c r="G59" i="55"/>
  <c r="O44" i="29" s="1"/>
  <c r="G57" i="55"/>
  <c r="O42" i="29" s="1"/>
  <c r="G49" i="54"/>
  <c r="G62" s="1"/>
  <c r="N47" i="29" s="1"/>
  <c r="G51" i="54"/>
  <c r="G60"/>
  <c r="N45" i="29" s="1"/>
  <c r="G56" i="53"/>
  <c r="M41" i="29" s="1"/>
  <c r="G59" i="53"/>
  <c r="M44" i="29" s="1"/>
  <c r="G62" i="53"/>
  <c r="M47" i="29" s="1"/>
  <c r="G58" i="53"/>
  <c r="M43" i="29" s="1"/>
  <c r="G61" i="53"/>
  <c r="M46" i="29" s="1"/>
  <c r="G57" i="53"/>
  <c r="M42" i="29" s="1"/>
  <c r="G60" i="53"/>
  <c r="M45" i="29" s="1"/>
  <c r="G61" i="52"/>
  <c r="L46" i="29" s="1"/>
  <c r="G59" i="52"/>
  <c r="L44" i="29" s="1"/>
  <c r="G57" i="52"/>
  <c r="L42" i="29" s="1"/>
  <c r="G60" i="52"/>
  <c r="L45" i="29" s="1"/>
  <c r="G58" i="52"/>
  <c r="L43" i="29" s="1"/>
  <c r="G56" i="52"/>
  <c r="L41" i="29" s="1"/>
  <c r="G60" i="51"/>
  <c r="K45" i="29" s="1"/>
  <c r="G57" i="51"/>
  <c r="K42" i="29" s="1"/>
  <c r="G61" i="51"/>
  <c r="K46" i="29" s="1"/>
  <c r="G58" i="51"/>
  <c r="K43" i="29" s="1"/>
  <c r="G62" i="51"/>
  <c r="K47" i="29" s="1"/>
  <c r="G59" i="51"/>
  <c r="K44" i="29" s="1"/>
  <c r="G57" i="49"/>
  <c r="I42" i="29" s="1"/>
  <c r="G60" i="49"/>
  <c r="I45" i="29" s="1"/>
  <c r="G60" i="50"/>
  <c r="J45" i="29" s="1"/>
  <c r="G57" i="50"/>
  <c r="J42" i="29" s="1"/>
  <c r="G61" i="50"/>
  <c r="J46" i="29" s="1"/>
  <c r="G58" i="50"/>
  <c r="J43" i="29" s="1"/>
  <c r="G62" i="50"/>
  <c r="J47" i="29" s="1"/>
  <c r="G59" i="50"/>
  <c r="J44" i="29" s="1"/>
  <c r="G58" i="49"/>
  <c r="I43" i="29" s="1"/>
  <c r="G59" i="49"/>
  <c r="I44" i="29" s="1"/>
  <c r="G58" i="48"/>
  <c r="H43" i="29" s="1"/>
  <c r="G57" i="47"/>
  <c r="G42" i="29" s="1"/>
  <c r="G59" i="47"/>
  <c r="G44" i="29" s="1"/>
  <c r="G59" i="46"/>
  <c r="F44" i="29" s="1"/>
  <c r="G57" i="46"/>
  <c r="F42" i="29" s="1"/>
  <c r="G61" i="46"/>
  <c r="F46" i="29" s="1"/>
  <c r="G56" i="42"/>
  <c r="E41" i="29" s="1"/>
  <c r="G60" i="42"/>
  <c r="E45" i="29" s="1"/>
  <c r="G57" i="42"/>
  <c r="E42" i="29" s="1"/>
  <c r="G61" i="42"/>
  <c r="E46" i="29" s="1"/>
  <c r="G58" i="42"/>
  <c r="E43" i="29" s="1"/>
  <c r="G62" i="42"/>
  <c r="E47" i="29" s="1"/>
  <c r="G59" i="42"/>
  <c r="E44" i="29" s="1"/>
  <c r="G51" i="37"/>
  <c r="Q11"/>
  <c r="I11" s="1"/>
  <c r="Q23"/>
  <c r="I23" s="1"/>
  <c r="Q19"/>
  <c r="I19" s="1"/>
  <c r="Q15"/>
  <c r="I15" s="1"/>
  <c r="Q9"/>
  <c r="I9" s="1"/>
  <c r="Q41"/>
  <c r="I41" s="1"/>
  <c r="Q39"/>
  <c r="I39" s="1"/>
  <c r="Q37"/>
  <c r="I37" s="1"/>
  <c r="Q35"/>
  <c r="I35" s="1"/>
  <c r="Q33"/>
  <c r="I33" s="1"/>
  <c r="Q31"/>
  <c r="I31" s="1"/>
  <c r="Q29"/>
  <c r="I29" s="1"/>
  <c r="Q27"/>
  <c r="I27" s="1"/>
  <c r="Q25"/>
  <c r="I25" s="1"/>
  <c r="G50"/>
  <c r="C36" i="29" s="1"/>
  <c r="Q21" i="37"/>
  <c r="I21" s="1"/>
  <c r="Q17"/>
  <c r="I17" s="1"/>
  <c r="Q13"/>
  <c r="I13" s="1"/>
  <c r="Q7"/>
  <c r="I7" s="1"/>
  <c r="G61" i="47" l="1"/>
  <c r="G46" i="29" s="1"/>
  <c r="G56" i="47"/>
  <c r="G41" i="29" s="1"/>
  <c r="G62" i="48"/>
  <c r="H47" i="29" s="1"/>
  <c r="G60" i="48"/>
  <c r="H45" i="29" s="1"/>
  <c r="G60" i="55"/>
  <c r="O45" i="29" s="1"/>
  <c r="G62" i="55"/>
  <c r="O47" i="29" s="1"/>
  <c r="G58" i="47"/>
  <c r="G43" i="29" s="1"/>
  <c r="G59" i="48"/>
  <c r="H44" i="29" s="1"/>
  <c r="G61" i="48"/>
  <c r="H46" i="29" s="1"/>
  <c r="G58" i="55"/>
  <c r="O43" i="29" s="1"/>
  <c r="G62" i="47"/>
  <c r="G47" i="29" s="1"/>
  <c r="G60" i="47"/>
  <c r="G45" i="29" s="1"/>
  <c r="G57" i="48"/>
  <c r="H42" i="29" s="1"/>
  <c r="G62" i="49"/>
  <c r="I47" i="29" s="1"/>
  <c r="G61" i="49"/>
  <c r="I46" i="29" s="1"/>
  <c r="G62" i="52"/>
  <c r="L47" i="29" s="1"/>
  <c r="G61" i="55"/>
  <c r="O46" i="29" s="1"/>
  <c r="G56" i="55"/>
  <c r="O41" i="29" s="1"/>
  <c r="G61" i="59"/>
  <c r="S46" i="29" s="1"/>
  <c r="G57" i="60"/>
  <c r="T42" i="29" s="1"/>
  <c r="G56" i="46"/>
  <c r="F41" i="29" s="1"/>
  <c r="G58" i="46"/>
  <c r="F43" i="29" s="1"/>
  <c r="H38"/>
  <c r="G60" i="58"/>
  <c r="R45" i="29" s="1"/>
  <c r="G61" i="58"/>
  <c r="R46" i="29" s="1"/>
  <c r="G56" i="59"/>
  <c r="S41" i="29" s="1"/>
  <c r="G57" i="59"/>
  <c r="S42" i="29" s="1"/>
  <c r="G56" i="58"/>
  <c r="R41" i="29" s="1"/>
  <c r="Q38"/>
  <c r="G61" i="57"/>
  <c r="Q46" i="29" s="1"/>
  <c r="G57" i="57"/>
  <c r="Q42" i="29" s="1"/>
  <c r="G60" i="57"/>
  <c r="Q45" i="29" s="1"/>
  <c r="G59" i="57"/>
  <c r="Q44" i="29" s="1"/>
  <c r="G62" i="57"/>
  <c r="Q47" i="29" s="1"/>
  <c r="G58" i="57"/>
  <c r="Q43" i="29" s="1"/>
  <c r="G56" i="57"/>
  <c r="Q41" i="29" s="1"/>
  <c r="G58" i="58"/>
  <c r="R43" i="29" s="1"/>
  <c r="G62" i="58"/>
  <c r="R47" i="29" s="1"/>
  <c r="G59" i="58"/>
  <c r="R44" i="29" s="1"/>
  <c r="G58" i="59"/>
  <c r="S43" i="29" s="1"/>
  <c r="G62" i="59"/>
  <c r="S47" i="29" s="1"/>
  <c r="G59" i="59"/>
  <c r="S44" i="29" s="1"/>
  <c r="G56" i="54"/>
  <c r="N41" i="29" s="1"/>
  <c r="N38"/>
  <c r="G61" i="54"/>
  <c r="N46" i="29" s="1"/>
  <c r="G59" i="54"/>
  <c r="N44" i="29" s="1"/>
  <c r="G58" i="54"/>
  <c r="N43" i="29" s="1"/>
  <c r="G57" i="54"/>
  <c r="N42" i="29" s="1"/>
  <c r="G49" i="37"/>
  <c r="G56" l="1"/>
  <c r="D41" i="29" s="1"/>
  <c r="D38"/>
  <c r="G60" i="37"/>
  <c r="D45" i="29" s="1"/>
  <c r="G59" i="37"/>
  <c r="D44" i="29" s="1"/>
  <c r="G62" i="37"/>
  <c r="D47" i="29" s="1"/>
  <c r="G58" i="37"/>
  <c r="D43" i="29" s="1"/>
  <c r="G57" i="37"/>
  <c r="D42" i="29" s="1"/>
  <c r="G61" i="37"/>
  <c r="D46" i="29" s="1"/>
  <c r="D35" l="1"/>
  <c r="E35" s="1"/>
  <c r="F35" s="1"/>
  <c r="G35" s="1"/>
  <c r="H35" s="1"/>
  <c r="I35" s="1"/>
  <c r="J35" s="1"/>
  <c r="K35" s="1"/>
  <c r="L35" s="1"/>
  <c r="M35" s="1"/>
  <c r="N35" s="1"/>
  <c r="O35" s="1"/>
  <c r="P35" s="1"/>
  <c r="Q35" s="1"/>
  <c r="R35" s="1"/>
  <c r="S35" s="1"/>
  <c r="T35" s="1"/>
  <c r="D36"/>
  <c r="E36" s="1"/>
  <c r="E39" s="1"/>
  <c r="F36" l="1"/>
  <c r="D39"/>
  <c r="G36" l="1"/>
  <c r="F39"/>
  <c r="H36" l="1"/>
  <c r="G39"/>
  <c r="I36" l="1"/>
  <c r="H39"/>
  <c r="J36" l="1"/>
  <c r="I39"/>
  <c r="K36" l="1"/>
  <c r="J39"/>
  <c r="L36" l="1"/>
  <c r="K39"/>
  <c r="M36" l="1"/>
  <c r="L39"/>
  <c r="N36" l="1"/>
  <c r="M39"/>
  <c r="O36" l="1"/>
  <c r="N39"/>
  <c r="P36" l="1"/>
  <c r="O39"/>
  <c r="Q36" l="1"/>
  <c r="P39"/>
  <c r="R36" l="1"/>
  <c r="Q39"/>
  <c r="S36" l="1"/>
  <c r="R39"/>
  <c r="T36" l="1"/>
  <c r="S39"/>
  <c r="T39" l="1"/>
</calcChain>
</file>

<file path=xl/sharedStrings.xml><?xml version="1.0" encoding="utf-8"?>
<sst xmlns="http://schemas.openxmlformats.org/spreadsheetml/2006/main" count="800" uniqueCount="83">
  <si>
    <t>Zeichen</t>
  </si>
  <si>
    <t>Wörter</t>
  </si>
  <si>
    <t>Zieltext</t>
  </si>
  <si>
    <t>%</t>
  </si>
  <si>
    <t>Euro</t>
  </si>
  <si>
    <t>Normzeilen</t>
  </si>
  <si>
    <t>Preis pro Normzeile</t>
  </si>
  <si>
    <t>Preis pro Wort des Ausgangstextes</t>
  </si>
  <si>
    <t>Preis pro Normzeile (55) der Übersetzung</t>
  </si>
  <si>
    <t>Dehnungsfaktor (%)</t>
  </si>
  <si>
    <t>Wörter pro</t>
  </si>
  <si>
    <t>Normzeile</t>
  </si>
  <si>
    <t>Kundenabkommen</t>
  </si>
  <si>
    <t>Montageanleitung</t>
  </si>
  <si>
    <t>Partnervertrag</t>
  </si>
  <si>
    <t>Darlehensvertrag</t>
  </si>
  <si>
    <t>Fallstudie</t>
  </si>
  <si>
    <t>Technische Beschreibung</t>
  </si>
  <si>
    <t>Radtourenbeschreibung</t>
  </si>
  <si>
    <t>Verwaltungsakt Bezirksregierung</t>
  </si>
  <si>
    <t>Produktbroschüre</t>
  </si>
  <si>
    <t>Preisliste - Technische Komponenten</t>
  </si>
  <si>
    <t>Firmenbroschüre</t>
  </si>
  <si>
    <t>Wartungsanleitungen</t>
  </si>
  <si>
    <t>Gesellschaftsvertrag</t>
  </si>
  <si>
    <t>White Paper</t>
  </si>
  <si>
    <t>Compliance Richlinien - Interessenkonflikte</t>
  </si>
  <si>
    <t>Compliance Richlinien - Vermögensschutz</t>
  </si>
  <si>
    <t>pro Wort</t>
  </si>
  <si>
    <t>Preis</t>
  </si>
  <si>
    <t xml:space="preserve">Anzahl der </t>
  </si>
  <si>
    <t xml:space="preserve">Preis </t>
  </si>
  <si>
    <t>pro NZ</t>
  </si>
  <si>
    <t xml:space="preserve">Preis der  </t>
  </si>
  <si>
    <t>Übersetzung</t>
  </si>
  <si>
    <t>Dehnungs-</t>
  </si>
  <si>
    <t>faktor (%)</t>
  </si>
  <si>
    <t>Durchschnittliche Anzahl der Wörter pro Zeile (Quelltext):</t>
  </si>
  <si>
    <t>Durchschnittliche Anzahl der Wörter pro Zeile (Zieltext):</t>
  </si>
  <si>
    <t>Durchschnittlicher Dehnungsfaktor:</t>
  </si>
  <si>
    <t xml:space="preserve">Ausgangstext   </t>
  </si>
  <si>
    <t>Ein Zeilenpreis (Übersetzung) von:</t>
  </si>
  <si>
    <t>* Zeilen des Quelltextes</t>
  </si>
  <si>
    <t>Zielsprache:</t>
  </si>
  <si>
    <t>Ausgangssprache:</t>
  </si>
  <si>
    <t>Spalten A-C:</t>
  </si>
  <si>
    <t>Spalte E:</t>
  </si>
  <si>
    <t>Spalte G:</t>
  </si>
  <si>
    <t>Spalte K:</t>
  </si>
  <si>
    <t>Spalte N:</t>
  </si>
  <si>
    <t>Konvertierung von Zeilenpreisen einer Übersetzung in Wortpreise des entsprechenden Quelltextes</t>
  </si>
  <si>
    <t>Textart (z.B. Vertrag, Montageanleitung, Broschüre usw.) eintragen und dabei den Beispieltext löschen.</t>
  </si>
  <si>
    <t>Preis pro Normzeile (55) des Ausgangstextes</t>
  </si>
  <si>
    <t xml:space="preserve">Anzahl der Zeichen der Normzeile </t>
  </si>
  <si>
    <t>Die Berechnungen basieren auf einer Normzeile von 55 Zeichen. Bei Bedarf kann die voreingestelle Anzahl der Zeichen in der Zelle D2 des Tabellenblattes "NZ-Preis 0,30" geändert werden.</t>
  </si>
  <si>
    <t>2) Von jedem Dokument (Quelltexte und Übersetzungen) die Textlänge in MS-Word ermitteln (Überprüfen/Wörter zählen). Es werden benötigt: die Anzahl der Wörter und die Anzahl der Zeichen mit Leerzeichen.</t>
  </si>
  <si>
    <t>Anzahl der Zeichen mit Leerzeichen des Ausgangstextes</t>
  </si>
  <si>
    <t>Anzahl der Wörter des Ausgangstextes</t>
  </si>
  <si>
    <t>Anzahl der Zeichen mit Leerzeichen des Zieltextes (Übersetzung)</t>
  </si>
  <si>
    <t>Anzahl der Wörter des Zieltextes (Übersetzung)</t>
  </si>
  <si>
    <t>Wörter pro Zeile des QT:</t>
  </si>
  <si>
    <t>Stundenhonorar bei 20 NZ pro Stunde</t>
  </si>
  <si>
    <t>Stundenhonorar bei 25 NZ pro Stunde</t>
  </si>
  <si>
    <t>Stundenhonorar bei 30 NZ pro Stunde</t>
  </si>
  <si>
    <t>Stundenhonorar bei 40 NZ pro Stunde</t>
  </si>
  <si>
    <t>Stundenhonorar bei 35 NZ pro Stunde</t>
  </si>
  <si>
    <t>Stundenhonorar bei 45 NZ pro Stunde</t>
  </si>
  <si>
    <t>Stundenhonorar bei 50 NZ pro Stunde</t>
  </si>
  <si>
    <t>Folgende Tabelle mit den Ergebnissen aktualisiert sich automatisch.</t>
  </si>
  <si>
    <t>Handbuch</t>
  </si>
  <si>
    <t>Website</t>
  </si>
  <si>
    <t>3) Nur auf dem Tabellenblatt "NZ-Preis 0,30" folgende Angaben eintragen (vorhandene Beispielzahlen löschen):</t>
  </si>
  <si>
    <t>entspricht einem Wortpreis (Quelltext) von:</t>
  </si>
  <si>
    <t>Stundenhonorar bei durschnittlich 20 Zeilen* pro Stunde:</t>
  </si>
  <si>
    <t>Stundenhonorar bei durschnittlich 25 Zeilen pro Stunde:</t>
  </si>
  <si>
    <t>Stundenhonorar bei durschnittlich 30 Zeilen pro Stunde:</t>
  </si>
  <si>
    <t>Stundenhonorar bei durschnittlich 35 Zeilen pro Stunde:</t>
  </si>
  <si>
    <t>Stundenhonorar bei durschnittlich 40 Zeilen pro Stunde:</t>
  </si>
  <si>
    <t>Stundenhonorar bei durschnittlich 45 Zeilen pro Stunde:</t>
  </si>
  <si>
    <t>Stundenhonorar bei durschnittlich 50 Zeilen pro Stunde:</t>
  </si>
  <si>
    <r>
      <rPr>
        <b/>
        <sz val="10"/>
        <color theme="1"/>
        <rFont val="Calibri"/>
        <family val="2"/>
        <scheme val="minor"/>
      </rPr>
      <t>© Dezember 2014, Itallingua - Sprachdienste, D-81479 München.</t>
    </r>
    <r>
      <rPr>
        <sz val="10"/>
        <color theme="1"/>
        <rFont val="Calibri"/>
        <family val="2"/>
        <scheme val="minor"/>
      </rPr>
      <t xml:space="preserve">
Diese Tabelle ist Eigentum von Itallingua Sprachdienste, München. Der Inhalt der Tabelle ist urheberrechtlich geschützt. Alle freiberuflichen Übersetzer dürfen die Tabelle frei aus der Website von ItalLingua herunterladen, verwenden und an Kollegen weitergeben. Die Tabelle darf nicht verändert und insbesondere darf der Schreibschutz nicht entfernt werden.</t>
    </r>
  </si>
  <si>
    <t>1) Ausgangssprache (Zeile 14) und Zielsprache (Zeile 16) eintragen:</t>
  </si>
  <si>
    <t>Diese Tabelle dient dazu, ausgehend von einem Normzeilenpreis einer Übersetzung den entsprechenden, auf den Quelltext bezogenen Wortpreis - unter Berücksichtigung des individuellen Dehnungsfaktors - zu berechnen.
Um die eigenen Durchschnittswerte festzustellen, werden 20 Dokumente unterschiedlicher Art und Länge aber in der gleichen Ausgangssprache mit den entsprechenden Übersetzungen in der gleichen Zielsprache benötigt.  Alle Dokumente sollten in MS-Word-Format vorhanden sein.</t>
  </si>
</sst>
</file>

<file path=xl/styles.xml><?xml version="1.0" encoding="utf-8"?>
<styleSheet xmlns="http://schemas.openxmlformats.org/spreadsheetml/2006/main">
  <numFmts count="2">
    <numFmt numFmtId="164" formatCode="0.000"/>
    <numFmt numFmtId="165" formatCode="0.0"/>
  </numFmts>
  <fonts count="21">
    <font>
      <sz val="11"/>
      <color theme="1"/>
      <name val="Calibri"/>
      <family val="2"/>
      <scheme val="minor"/>
    </font>
    <font>
      <b/>
      <sz val="11"/>
      <color theme="1"/>
      <name val="Calibri"/>
      <family val="2"/>
      <scheme val="minor"/>
    </font>
    <font>
      <sz val="11"/>
      <color rgb="FF0000FF"/>
      <name val="Calibri"/>
      <family val="2"/>
      <scheme val="minor"/>
    </font>
    <font>
      <sz val="14"/>
      <color rgb="FF0000FF"/>
      <name val="Calibri"/>
      <family val="2"/>
      <scheme val="minor"/>
    </font>
    <font>
      <b/>
      <sz val="11"/>
      <color rgb="FF0000FF"/>
      <name val="Calibri"/>
      <family val="2"/>
      <scheme val="minor"/>
    </font>
    <font>
      <b/>
      <sz val="10"/>
      <color theme="1"/>
      <name val="Calibri"/>
      <family val="2"/>
      <scheme val="minor"/>
    </font>
    <font>
      <sz val="10"/>
      <color theme="1"/>
      <name val="Calibri"/>
      <family val="2"/>
      <scheme val="minor"/>
    </font>
    <font>
      <sz val="10"/>
      <color theme="0" tint="-0.249977111117893"/>
      <name val="Calibri"/>
      <family val="2"/>
      <scheme val="minor"/>
    </font>
    <font>
      <b/>
      <sz val="12"/>
      <color theme="1"/>
      <name val="Calibri"/>
      <family val="2"/>
      <scheme val="minor"/>
    </font>
    <font>
      <sz val="11"/>
      <name val="Calibri"/>
      <family val="2"/>
      <scheme val="minor"/>
    </font>
    <font>
      <sz val="11"/>
      <color theme="0" tint="-0.249977111117893"/>
      <name val="Calibri"/>
      <family val="2"/>
      <scheme val="minor"/>
    </font>
    <font>
      <sz val="11"/>
      <color theme="0" tint="-0.34998626667073579"/>
      <name val="Calibri"/>
      <family val="2"/>
      <scheme val="minor"/>
    </font>
    <font>
      <b/>
      <sz val="11"/>
      <color theme="0" tint="-0.249977111117893"/>
      <name val="Calibri"/>
      <family val="2"/>
      <scheme val="minor"/>
    </font>
    <font>
      <sz val="10.5"/>
      <color theme="1"/>
      <name val="Calibri"/>
      <family val="2"/>
      <scheme val="minor"/>
    </font>
    <font>
      <sz val="12"/>
      <color theme="1"/>
      <name val="Calibri"/>
      <family val="2"/>
      <scheme val="minor"/>
    </font>
    <font>
      <b/>
      <sz val="12"/>
      <color rgb="FF0000FF"/>
      <name val="Calibri"/>
      <family val="2"/>
      <scheme val="minor"/>
    </font>
    <font>
      <sz val="12"/>
      <color rgb="FF0000FF"/>
      <name val="Calibri"/>
      <family val="2"/>
      <scheme val="minor"/>
    </font>
    <font>
      <sz val="8"/>
      <color rgb="FF0000FF"/>
      <name val="Calibri"/>
      <family val="2"/>
      <scheme val="minor"/>
    </font>
    <font>
      <sz val="10"/>
      <color rgb="FF0000FF"/>
      <name val="Calibri"/>
      <family val="2"/>
      <scheme val="minor"/>
    </font>
    <font>
      <sz val="9"/>
      <color theme="1"/>
      <name val="Calibri"/>
      <family val="2"/>
      <scheme val="minor"/>
    </font>
    <font>
      <sz val="13"/>
      <color rgb="FF0000FF"/>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E5FFFF"/>
        <bgColor indexed="64"/>
      </patternFill>
    </fill>
    <fill>
      <patternFill patternType="solid">
        <fgColor theme="0" tint="-4.9989318521683403E-2"/>
        <bgColor indexed="64"/>
      </patternFill>
    </fill>
    <fill>
      <patternFill patternType="solid">
        <fgColor rgb="FFFFCCFF"/>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206">
    <xf numFmtId="0" fontId="0" fillId="0" borderId="0" xfId="0"/>
    <xf numFmtId="0" fontId="0" fillId="0" borderId="0" xfId="0" applyProtection="1">
      <protection locked="0"/>
    </xf>
    <xf numFmtId="0" fontId="3" fillId="0" borderId="0" xfId="0" applyFont="1" applyProtection="1"/>
    <xf numFmtId="0" fontId="0" fillId="0" borderId="0" xfId="0" applyProtection="1"/>
    <xf numFmtId="0" fontId="0" fillId="4" borderId="0" xfId="0" applyFill="1" applyProtection="1"/>
    <xf numFmtId="0" fontId="2" fillId="4" borderId="0" xfId="0" applyFont="1" applyFill="1" applyProtection="1"/>
    <xf numFmtId="0" fontId="0" fillId="0" borderId="0" xfId="0" applyBorder="1" applyProtection="1"/>
    <xf numFmtId="0" fontId="0" fillId="4" borderId="6" xfId="0" applyFont="1" applyFill="1" applyBorder="1" applyProtection="1"/>
    <xf numFmtId="0" fontId="0" fillId="4" borderId="7" xfId="0" applyFont="1" applyFill="1" applyBorder="1" applyProtection="1"/>
    <xf numFmtId="0" fontId="1" fillId="0" borderId="0" xfId="0" applyFont="1" applyProtection="1"/>
    <xf numFmtId="0" fontId="0" fillId="0" borderId="0" xfId="0" applyFont="1" applyProtection="1"/>
    <xf numFmtId="0" fontId="2" fillId="4" borderId="1" xfId="0" applyFont="1" applyFill="1" applyBorder="1" applyProtection="1"/>
    <xf numFmtId="0" fontId="2" fillId="4" borderId="2" xfId="0" applyFont="1" applyFill="1" applyBorder="1" applyProtection="1"/>
    <xf numFmtId="0" fontId="0" fillId="4" borderId="3" xfId="0" applyFill="1" applyBorder="1" applyProtection="1"/>
    <xf numFmtId="0" fontId="0" fillId="4" borderId="5" xfId="0" applyFont="1" applyFill="1" applyBorder="1" applyProtection="1"/>
    <xf numFmtId="0" fontId="0" fillId="4" borderId="8" xfId="0" applyFont="1" applyFill="1" applyBorder="1" applyProtection="1"/>
    <xf numFmtId="2" fontId="3" fillId="3" borderId="0" xfId="0" applyNumberFormat="1" applyFont="1" applyFill="1" applyProtection="1"/>
    <xf numFmtId="0" fontId="0" fillId="3" borderId="0" xfId="0" applyFill="1" applyProtection="1"/>
    <xf numFmtId="0" fontId="8" fillId="3" borderId="0" xfId="0" applyFont="1" applyFill="1" applyAlignment="1" applyProtection="1">
      <alignment horizontal="right"/>
    </xf>
    <xf numFmtId="0" fontId="0" fillId="3" borderId="0" xfId="0" applyFont="1" applyFill="1" applyProtection="1"/>
    <xf numFmtId="0" fontId="0" fillId="2" borderId="0" xfId="0" applyFill="1" applyProtection="1"/>
    <xf numFmtId="0" fontId="8" fillId="2" borderId="0" xfId="0" applyFont="1" applyFill="1" applyAlignment="1" applyProtection="1">
      <alignment horizontal="center"/>
    </xf>
    <xf numFmtId="0" fontId="5" fillId="2" borderId="0" xfId="0" applyFont="1" applyFill="1" applyAlignment="1" applyProtection="1">
      <alignment horizontal="center"/>
    </xf>
    <xf numFmtId="0" fontId="0" fillId="3" borderId="9" xfId="0" applyFill="1" applyBorder="1" applyProtection="1"/>
    <xf numFmtId="0" fontId="6" fillId="3" borderId="2" xfId="0" applyFont="1" applyFill="1" applyBorder="1" applyAlignment="1" applyProtection="1">
      <alignment horizontal="right"/>
    </xf>
    <xf numFmtId="0" fontId="6" fillId="3" borderId="9" xfId="0" applyFont="1" applyFill="1" applyBorder="1" applyAlignment="1" applyProtection="1">
      <alignment horizontal="center"/>
    </xf>
    <xf numFmtId="0" fontId="6" fillId="4" borderId="9" xfId="0" applyFont="1" applyFill="1" applyBorder="1" applyAlignment="1" applyProtection="1">
      <alignment horizontal="right"/>
    </xf>
    <xf numFmtId="0" fontId="5" fillId="2" borderId="2" xfId="0" applyFont="1" applyFill="1" applyBorder="1" applyProtection="1"/>
    <xf numFmtId="0" fontId="0" fillId="2" borderId="9" xfId="0" applyFill="1" applyBorder="1" applyProtection="1"/>
    <xf numFmtId="0" fontId="6" fillId="2" borderId="2" xfId="0" applyFont="1" applyFill="1" applyBorder="1" applyAlignment="1" applyProtection="1">
      <alignment horizontal="center"/>
    </xf>
    <xf numFmtId="0" fontId="5" fillId="2" borderId="9" xfId="0" applyFont="1" applyFill="1" applyBorder="1" applyProtection="1"/>
    <xf numFmtId="0" fontId="6" fillId="2" borderId="9" xfId="0" applyFont="1" applyFill="1" applyBorder="1" applyAlignment="1" applyProtection="1">
      <alignment horizontal="center"/>
    </xf>
    <xf numFmtId="0" fontId="6" fillId="2" borderId="9" xfId="0" applyFont="1" applyFill="1" applyBorder="1" applyAlignment="1" applyProtection="1">
      <alignment horizontal="right"/>
    </xf>
    <xf numFmtId="0" fontId="6" fillId="3" borderId="6" xfId="0" applyFont="1" applyFill="1" applyBorder="1" applyAlignment="1" applyProtection="1">
      <alignment horizontal="right"/>
    </xf>
    <xf numFmtId="0" fontId="6" fillId="3" borderId="11" xfId="0" applyFont="1" applyFill="1" applyBorder="1" applyAlignment="1" applyProtection="1">
      <alignment horizontal="right"/>
    </xf>
    <xf numFmtId="0" fontId="6" fillId="3" borderId="7" xfId="0" applyFont="1" applyFill="1" applyBorder="1" applyAlignment="1" applyProtection="1">
      <alignment horizontal="right"/>
    </xf>
    <xf numFmtId="0" fontId="6" fillId="3" borderId="11" xfId="0" applyFont="1" applyFill="1" applyBorder="1" applyAlignment="1" applyProtection="1">
      <alignment horizontal="center"/>
    </xf>
    <xf numFmtId="0" fontId="6" fillId="4" borderId="11"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1" xfId="0" applyFont="1" applyFill="1" applyBorder="1" applyAlignment="1" applyProtection="1">
      <alignment horizontal="right"/>
    </xf>
    <xf numFmtId="0" fontId="6" fillId="2" borderId="7" xfId="0" applyFont="1" applyFill="1" applyBorder="1" applyAlignment="1" applyProtection="1">
      <alignment horizontal="center"/>
    </xf>
    <xf numFmtId="0" fontId="6" fillId="2" borderId="11" xfId="0" applyFont="1" applyFill="1" applyBorder="1" applyAlignment="1" applyProtection="1">
      <alignment horizontal="center"/>
    </xf>
    <xf numFmtId="0" fontId="6" fillId="4" borderId="10"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0" xfId="0" applyFont="1" applyFill="1" applyBorder="1" applyAlignment="1" applyProtection="1">
      <alignment horizontal="center"/>
    </xf>
    <xf numFmtId="0" fontId="6" fillId="2" borderId="10" xfId="0" applyFont="1" applyFill="1" applyBorder="1" applyAlignment="1" applyProtection="1">
      <alignment horizontal="center"/>
    </xf>
    <xf numFmtId="164" fontId="10" fillId="3" borderId="0" xfId="0" applyNumberFormat="1" applyFont="1" applyFill="1" applyBorder="1" applyProtection="1"/>
    <xf numFmtId="1" fontId="10" fillId="2" borderId="0" xfId="0" applyNumberFormat="1" applyFont="1" applyFill="1" applyBorder="1" applyAlignment="1" applyProtection="1">
      <alignment horizontal="center"/>
    </xf>
    <xf numFmtId="165" fontId="10" fillId="2" borderId="0" xfId="0"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4" fontId="12" fillId="2" borderId="10" xfId="0" applyNumberFormat="1" applyFont="1" applyFill="1" applyBorder="1" applyProtection="1"/>
    <xf numFmtId="3" fontId="0" fillId="4" borderId="0" xfId="0" applyNumberFormat="1" applyFill="1" applyBorder="1" applyProtection="1"/>
    <xf numFmtId="4" fontId="11" fillId="4" borderId="10" xfId="0" applyNumberFormat="1" applyFont="1" applyFill="1" applyBorder="1" applyProtection="1"/>
    <xf numFmtId="165" fontId="10" fillId="4" borderId="10" xfId="0" applyNumberFormat="1" applyFont="1" applyFill="1" applyBorder="1" applyAlignment="1" applyProtection="1">
      <alignment horizontal="center"/>
    </xf>
    <xf numFmtId="164" fontId="10" fillId="4" borderId="0" xfId="0" applyNumberFormat="1" applyFont="1" applyFill="1" applyBorder="1" applyProtection="1"/>
    <xf numFmtId="164" fontId="1" fillId="4" borderId="10" xfId="0" applyNumberFormat="1" applyFont="1" applyFill="1" applyBorder="1" applyProtection="1"/>
    <xf numFmtId="4" fontId="10" fillId="4" borderId="10" xfId="0" applyNumberFormat="1" applyFont="1" applyFill="1" applyBorder="1" applyProtection="1"/>
    <xf numFmtId="1" fontId="10" fillId="4" borderId="0" xfId="0" applyNumberFormat="1" applyFont="1" applyFill="1" applyBorder="1" applyAlignment="1" applyProtection="1">
      <alignment horizontal="center"/>
    </xf>
    <xf numFmtId="3" fontId="0" fillId="4" borderId="10" xfId="0" applyNumberFormat="1" applyFill="1" applyBorder="1" applyProtection="1"/>
    <xf numFmtId="165" fontId="10" fillId="4" borderId="0" xfId="0" applyNumberFormat="1" applyFont="1" applyFill="1" applyBorder="1" applyAlignment="1" applyProtection="1">
      <alignment horizontal="center"/>
    </xf>
    <xf numFmtId="2" fontId="2" fillId="4" borderId="10" xfId="0" applyNumberFormat="1" applyFont="1" applyFill="1" applyBorder="1" applyAlignment="1" applyProtection="1">
      <alignment horizontal="center"/>
    </xf>
    <xf numFmtId="4" fontId="12" fillId="4" borderId="10" xfId="0" applyNumberFormat="1" applyFont="1" applyFill="1" applyBorder="1" applyProtection="1"/>
    <xf numFmtId="0" fontId="10" fillId="4" borderId="0" xfId="0" applyFont="1" applyFill="1" applyBorder="1" applyProtection="1"/>
    <xf numFmtId="0" fontId="0" fillId="4" borderId="10" xfId="0" applyFill="1" applyBorder="1" applyProtection="1"/>
    <xf numFmtId="0" fontId="2" fillId="4" borderId="10" xfId="0" applyFont="1" applyFill="1" applyBorder="1" applyAlignment="1" applyProtection="1">
      <alignment horizontal="center"/>
    </xf>
    <xf numFmtId="3" fontId="0" fillId="4" borderId="7" xfId="0" applyNumberFormat="1" applyFill="1" applyBorder="1" applyProtection="1"/>
    <xf numFmtId="4" fontId="11" fillId="4" borderId="11" xfId="0" applyNumberFormat="1" applyFont="1" applyFill="1" applyBorder="1" applyProtection="1"/>
    <xf numFmtId="165" fontId="10" fillId="4" borderId="11" xfId="0" applyNumberFormat="1" applyFont="1" applyFill="1" applyBorder="1" applyAlignment="1" applyProtection="1">
      <alignment horizontal="center"/>
    </xf>
    <xf numFmtId="164" fontId="10" fillId="4" borderId="7" xfId="0" applyNumberFormat="1" applyFont="1" applyFill="1" applyBorder="1" applyProtection="1"/>
    <xf numFmtId="164" fontId="1" fillId="4" borderId="11" xfId="0" applyNumberFormat="1" applyFont="1" applyFill="1" applyBorder="1" applyProtection="1"/>
    <xf numFmtId="4" fontId="10" fillId="4" borderId="11" xfId="0" applyNumberFormat="1" applyFont="1" applyFill="1" applyBorder="1" applyProtection="1"/>
    <xf numFmtId="1" fontId="10" fillId="4" borderId="7" xfId="0" applyNumberFormat="1" applyFont="1" applyFill="1" applyBorder="1" applyAlignment="1" applyProtection="1">
      <alignment horizontal="center"/>
    </xf>
    <xf numFmtId="3" fontId="0" fillId="4" borderId="11" xfId="0" applyNumberFormat="1" applyFill="1" applyBorder="1" applyProtection="1"/>
    <xf numFmtId="165" fontId="10" fillId="4" borderId="7" xfId="0" applyNumberFormat="1" applyFont="1" applyFill="1" applyBorder="1" applyAlignment="1" applyProtection="1">
      <alignment horizontal="center"/>
    </xf>
    <xf numFmtId="2" fontId="2" fillId="4" borderId="11" xfId="0" applyNumberFormat="1" applyFont="1" applyFill="1" applyBorder="1" applyAlignment="1" applyProtection="1">
      <alignment horizontal="center"/>
    </xf>
    <xf numFmtId="4" fontId="12" fillId="4" borderId="11" xfId="0" applyNumberFormat="1" applyFont="1" applyFill="1" applyBorder="1" applyProtection="1"/>
    <xf numFmtId="2" fontId="0" fillId="0" borderId="0" xfId="0" applyNumberFormat="1" applyBorder="1" applyProtection="1"/>
    <xf numFmtId="0" fontId="0" fillId="0" borderId="0" xfId="0" applyFont="1" applyBorder="1" applyProtection="1"/>
    <xf numFmtId="164" fontId="1" fillId="0" borderId="0" xfId="0" applyNumberFormat="1" applyFont="1" applyBorder="1" applyProtection="1"/>
    <xf numFmtId="0" fontId="9" fillId="0" borderId="0" xfId="0" applyFont="1" applyProtection="1"/>
    <xf numFmtId="2" fontId="2" fillId="0" borderId="0" xfId="0" applyNumberFormat="1" applyFont="1" applyProtection="1"/>
    <xf numFmtId="2" fontId="1" fillId="0" borderId="0" xfId="0" applyNumberFormat="1" applyFont="1" applyProtection="1"/>
    <xf numFmtId="164" fontId="4" fillId="0" borderId="0" xfId="0" applyNumberFormat="1" applyFont="1" applyBorder="1" applyProtection="1"/>
    <xf numFmtId="2" fontId="1" fillId="0" borderId="0" xfId="0" applyNumberFormat="1" applyFont="1" applyBorder="1" applyProtection="1"/>
    <xf numFmtId="1" fontId="1" fillId="0" borderId="0" xfId="0" applyNumberFormat="1" applyFont="1" applyBorder="1" applyProtection="1"/>
    <xf numFmtId="0" fontId="0" fillId="0" borderId="0" xfId="0" applyFont="1" applyProtection="1">
      <protection locked="0"/>
    </xf>
    <xf numFmtId="0" fontId="6" fillId="4" borderId="0" xfId="0" applyFont="1" applyFill="1" applyBorder="1" applyAlignment="1" applyProtection="1">
      <alignment horizontal="right"/>
    </xf>
    <xf numFmtId="0" fontId="6" fillId="4" borderId="10" xfId="0" applyFont="1" applyFill="1" applyBorder="1" applyAlignment="1" applyProtection="1">
      <alignment horizontal="center"/>
    </xf>
    <xf numFmtId="4" fontId="11" fillId="3" borderId="0" xfId="0" applyNumberFormat="1" applyFont="1" applyFill="1" applyBorder="1" applyProtection="1"/>
    <xf numFmtId="165" fontId="10" fillId="3" borderId="5" xfId="0" applyNumberFormat="1" applyFont="1" applyFill="1" applyBorder="1" applyAlignment="1" applyProtection="1">
      <alignment horizontal="center"/>
    </xf>
    <xf numFmtId="3" fontId="0" fillId="0" borderId="14" xfId="0" applyNumberFormat="1" applyFill="1" applyBorder="1" applyProtection="1"/>
    <xf numFmtId="3" fontId="0" fillId="0" borderId="14" xfId="0" applyNumberFormat="1" applyFill="1" applyBorder="1" applyProtection="1">
      <protection locked="0"/>
    </xf>
    <xf numFmtId="0" fontId="13" fillId="4" borderId="4" xfId="0" applyFont="1" applyFill="1" applyBorder="1" applyProtection="1"/>
    <xf numFmtId="0" fontId="13" fillId="4" borderId="0" xfId="0" applyFont="1" applyFill="1" applyBorder="1" applyProtection="1"/>
    <xf numFmtId="164" fontId="1" fillId="0" borderId="4" xfId="0" applyNumberFormat="1" applyFont="1" applyBorder="1" applyProtection="1"/>
    <xf numFmtId="4" fontId="10" fillId="2" borderId="5" xfId="0" applyNumberFormat="1" applyFont="1" applyFill="1" applyBorder="1" applyProtection="1"/>
    <xf numFmtId="0" fontId="14" fillId="0" borderId="0" xfId="0" applyFont="1" applyBorder="1" applyProtection="1"/>
    <xf numFmtId="2" fontId="14" fillId="0" borderId="10" xfId="0" applyNumberFormat="1" applyFont="1" applyBorder="1" applyProtection="1"/>
    <xf numFmtId="0" fontId="14" fillId="0" borderId="10" xfId="0" applyFont="1" applyBorder="1" applyProtection="1"/>
    <xf numFmtId="0" fontId="14" fillId="0" borderId="0" xfId="0" applyFont="1" applyFill="1" applyBorder="1" applyProtection="1"/>
    <xf numFmtId="0" fontId="14" fillId="5" borderId="0" xfId="0" applyFont="1" applyFill="1" applyBorder="1" applyProtection="1"/>
    <xf numFmtId="2" fontId="14" fillId="5" borderId="10" xfId="0" applyNumberFormat="1" applyFont="1" applyFill="1" applyBorder="1" applyProtection="1"/>
    <xf numFmtId="0" fontId="8" fillId="5" borderId="0" xfId="0" applyFont="1" applyFill="1" applyBorder="1" applyProtection="1"/>
    <xf numFmtId="2" fontId="14" fillId="5" borderId="0" xfId="0" applyNumberFormat="1" applyFont="1" applyFill="1" applyBorder="1" applyProtection="1"/>
    <xf numFmtId="0" fontId="14" fillId="5" borderId="10" xfId="0" applyFont="1" applyFill="1" applyBorder="1" applyProtection="1"/>
    <xf numFmtId="0" fontId="1" fillId="0" borderId="0" xfId="0" applyFont="1" applyBorder="1" applyProtection="1"/>
    <xf numFmtId="0" fontId="16" fillId="5" borderId="0" xfId="0" applyFont="1" applyFill="1" applyBorder="1" applyProtection="1"/>
    <xf numFmtId="0" fontId="14" fillId="5" borderId="0" xfId="0" applyFont="1" applyFill="1" applyBorder="1" applyAlignment="1" applyProtection="1">
      <alignment horizontal="center"/>
    </xf>
    <xf numFmtId="0" fontId="14" fillId="0" borderId="0" xfId="0" applyFont="1" applyBorder="1" applyAlignment="1" applyProtection="1">
      <alignment horizontal="center"/>
    </xf>
    <xf numFmtId="2" fontId="8" fillId="5" borderId="0" xfId="0" applyNumberFormat="1" applyFont="1" applyFill="1" applyBorder="1" applyProtection="1"/>
    <xf numFmtId="2" fontId="15" fillId="0" borderId="0" xfId="0" applyNumberFormat="1" applyFont="1" applyFill="1" applyBorder="1" applyProtection="1"/>
    <xf numFmtId="0" fontId="16" fillId="0" borderId="0" xfId="0" applyFont="1" applyFill="1" applyBorder="1" applyProtection="1"/>
    <xf numFmtId="2" fontId="14" fillId="0" borderId="10" xfId="0" applyNumberFormat="1" applyFont="1" applyFill="1" applyBorder="1" applyProtection="1"/>
    <xf numFmtId="0" fontId="0" fillId="0" borderId="10" xfId="0" applyBorder="1" applyProtection="1"/>
    <xf numFmtId="2" fontId="15" fillId="5" borderId="15" xfId="0" applyNumberFormat="1" applyFont="1" applyFill="1" applyBorder="1" applyProtection="1"/>
    <xf numFmtId="164" fontId="15" fillId="0" borderId="16" xfId="0" applyNumberFormat="1" applyFont="1" applyFill="1" applyBorder="1" applyProtection="1"/>
    <xf numFmtId="0" fontId="8" fillId="0" borderId="0" xfId="0" applyFont="1" applyFill="1" applyBorder="1" applyProtection="1"/>
    <xf numFmtId="0" fontId="14" fillId="0" borderId="0" xfId="0" applyFont="1" applyFill="1" applyBorder="1" applyAlignment="1" applyProtection="1">
      <alignment horizontal="center"/>
    </xf>
    <xf numFmtId="2" fontId="14" fillId="5" borderId="11" xfId="0" applyNumberFormat="1" applyFont="1" applyFill="1" applyBorder="1" applyProtection="1"/>
    <xf numFmtId="0" fontId="0" fillId="0" borderId="0" xfId="0" applyFill="1" applyProtection="1">
      <protection locked="0"/>
    </xf>
    <xf numFmtId="0" fontId="3" fillId="4" borderId="14" xfId="0" applyFont="1" applyFill="1" applyBorder="1" applyAlignment="1" applyProtection="1">
      <alignment horizontal="center"/>
      <protection locked="0"/>
    </xf>
    <xf numFmtId="2" fontId="3" fillId="0" borderId="14" xfId="0" applyNumberFormat="1" applyFont="1" applyBorder="1" applyAlignment="1" applyProtection="1">
      <alignment horizontal="center"/>
    </xf>
    <xf numFmtId="0" fontId="20" fillId="4" borderId="0" xfId="0" applyFont="1" applyFill="1" applyProtection="1"/>
    <xf numFmtId="0" fontId="3" fillId="4" borderId="14" xfId="0" applyFont="1" applyFill="1" applyBorder="1" applyAlignment="1" applyProtection="1">
      <alignment horizontal="center"/>
    </xf>
    <xf numFmtId="0" fontId="5" fillId="3" borderId="2" xfId="0" applyFont="1" applyFill="1" applyBorder="1" applyAlignment="1" applyProtection="1">
      <alignment horizontal="right"/>
    </xf>
    <xf numFmtId="0" fontId="13" fillId="0" borderId="17" xfId="0" applyFont="1" applyBorder="1" applyAlignment="1" applyProtection="1"/>
    <xf numFmtId="0" fontId="13" fillId="0" borderId="18" xfId="0" applyFont="1" applyBorder="1" applyAlignment="1" applyProtection="1"/>
    <xf numFmtId="0" fontId="13" fillId="0" borderId="19" xfId="0" applyFont="1" applyBorder="1" applyAlignment="1" applyProtection="1"/>
    <xf numFmtId="0" fontId="0" fillId="0" borderId="0" xfId="0" applyFill="1" applyProtection="1"/>
    <xf numFmtId="0" fontId="19" fillId="0" borderId="0" xfId="0" applyFont="1" applyProtection="1"/>
    <xf numFmtId="0" fontId="0" fillId="3" borderId="0" xfId="0" applyFill="1" applyBorder="1" applyProtection="1"/>
    <xf numFmtId="0" fontId="0" fillId="0" borderId="0" xfId="0" applyFill="1" applyBorder="1" applyProtection="1"/>
    <xf numFmtId="0" fontId="17" fillId="0" borderId="0" xfId="0" applyFont="1" applyFill="1" applyBorder="1" applyProtection="1"/>
    <xf numFmtId="0" fontId="6" fillId="3" borderId="0" xfId="0" applyFont="1" applyFill="1" applyProtection="1"/>
    <xf numFmtId="0" fontId="6" fillId="0" borderId="0" xfId="0" applyFont="1" applyFill="1" applyBorder="1" applyProtection="1"/>
    <xf numFmtId="0" fontId="6" fillId="3" borderId="0" xfId="0" applyFont="1" applyFill="1" applyBorder="1" applyProtection="1"/>
    <xf numFmtId="0" fontId="18" fillId="0" borderId="0" xfId="0" applyFont="1" applyFill="1" applyBorder="1" applyProtection="1"/>
    <xf numFmtId="0" fontId="6" fillId="0" borderId="0" xfId="0" applyFont="1" applyProtection="1"/>
    <xf numFmtId="0" fontId="5" fillId="0" borderId="0" xfId="0" applyFont="1" applyBorder="1" applyProtection="1"/>
    <xf numFmtId="0" fontId="0" fillId="0" borderId="12" xfId="0" applyBorder="1" applyProtection="1"/>
    <xf numFmtId="0" fontId="5" fillId="0" borderId="20" xfId="0" applyFont="1" applyBorder="1" applyProtection="1"/>
    <xf numFmtId="0" fontId="0" fillId="0" borderId="21" xfId="0" applyBorder="1" applyProtection="1"/>
    <xf numFmtId="2" fontId="0" fillId="0" borderId="21" xfId="0" applyNumberFormat="1" applyBorder="1" applyProtection="1"/>
    <xf numFmtId="2" fontId="7" fillId="2" borderId="21" xfId="0" applyNumberFormat="1" applyFont="1" applyFill="1" applyBorder="1" applyProtection="1"/>
    <xf numFmtId="2" fontId="7" fillId="0" borderId="21" xfId="0" applyNumberFormat="1" applyFont="1" applyBorder="1" applyProtection="1"/>
    <xf numFmtId="2" fontId="7" fillId="2" borderId="22" xfId="0" applyNumberFormat="1" applyFont="1" applyFill="1" applyBorder="1" applyProtection="1"/>
    <xf numFmtId="0" fontId="5" fillId="0" borderId="23" xfId="0" applyFont="1" applyBorder="1" applyProtection="1"/>
    <xf numFmtId="0" fontId="0" fillId="0" borderId="13" xfId="0" applyBorder="1" applyProtection="1"/>
    <xf numFmtId="2" fontId="1" fillId="0" borderId="13" xfId="0" applyNumberFormat="1" applyFont="1" applyBorder="1" applyProtection="1"/>
    <xf numFmtId="2" fontId="7" fillId="2" borderId="13" xfId="0" applyNumberFormat="1" applyFont="1" applyFill="1" applyBorder="1" applyProtection="1"/>
    <xf numFmtId="2" fontId="7" fillId="0" borderId="13" xfId="0" applyNumberFormat="1" applyFont="1" applyBorder="1" applyProtection="1"/>
    <xf numFmtId="2" fontId="7" fillId="2" borderId="24" xfId="0" applyNumberFormat="1" applyFont="1" applyFill="1" applyBorder="1" applyProtection="1"/>
    <xf numFmtId="0" fontId="5" fillId="2" borderId="13" xfId="0" applyFont="1" applyFill="1" applyBorder="1" applyProtection="1"/>
    <xf numFmtId="0" fontId="5" fillId="0" borderId="13" xfId="0" applyFont="1" applyBorder="1" applyProtection="1"/>
    <xf numFmtId="0" fontId="5" fillId="2" borderId="24" xfId="0" applyFont="1" applyFill="1" applyBorder="1" applyProtection="1"/>
    <xf numFmtId="2" fontId="5" fillId="2" borderId="13" xfId="0" applyNumberFormat="1" applyFont="1" applyFill="1" applyBorder="1" applyProtection="1"/>
    <xf numFmtId="2" fontId="5" fillId="0" borderId="13" xfId="0" applyNumberFormat="1" applyFont="1" applyBorder="1" applyProtection="1"/>
    <xf numFmtId="2" fontId="5" fillId="2" borderId="24" xfId="0" applyNumberFormat="1" applyFont="1" applyFill="1" applyBorder="1" applyProtection="1"/>
    <xf numFmtId="0" fontId="6" fillId="2" borderId="13" xfId="0" applyFont="1" applyFill="1" applyBorder="1" applyProtection="1"/>
    <xf numFmtId="0" fontId="6" fillId="0" borderId="13" xfId="0" applyFont="1" applyBorder="1" applyProtection="1"/>
    <xf numFmtId="0" fontId="6" fillId="2" borderId="24" xfId="0" applyFont="1" applyFill="1" applyBorder="1" applyProtection="1"/>
    <xf numFmtId="2" fontId="6" fillId="2" borderId="13" xfId="0" applyNumberFormat="1" applyFont="1" applyFill="1" applyBorder="1" applyProtection="1"/>
    <xf numFmtId="2" fontId="6" fillId="0" borderId="13" xfId="0" applyNumberFormat="1" applyFont="1" applyBorder="1" applyProtection="1"/>
    <xf numFmtId="2" fontId="6" fillId="2" borderId="24" xfId="0" applyNumberFormat="1" applyFont="1" applyFill="1" applyBorder="1" applyProtection="1"/>
    <xf numFmtId="2" fontId="6" fillId="2" borderId="25" xfId="0" applyNumberFormat="1" applyFont="1" applyFill="1" applyBorder="1" applyProtection="1"/>
    <xf numFmtId="2" fontId="6" fillId="0" borderId="25" xfId="0" applyNumberFormat="1" applyFont="1" applyBorder="1" applyProtection="1"/>
    <xf numFmtId="2" fontId="6" fillId="2" borderId="26" xfId="0" applyNumberFormat="1" applyFont="1" applyFill="1" applyBorder="1" applyProtection="1"/>
    <xf numFmtId="0" fontId="19" fillId="0" borderId="27" xfId="0" applyFont="1" applyBorder="1" applyAlignment="1" applyProtection="1"/>
    <xf numFmtId="0" fontId="0" fillId="0" borderId="28" xfId="0" applyBorder="1" applyAlignment="1" applyProtection="1"/>
    <xf numFmtId="0" fontId="0" fillId="0" borderId="29" xfId="0" applyBorder="1" applyAlignment="1" applyProtection="1"/>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0" fillId="5" borderId="0" xfId="0" applyFill="1" applyAlignment="1" applyProtection="1">
      <alignment vertical="top" wrapText="1"/>
    </xf>
    <xf numFmtId="0" fontId="0" fillId="5" borderId="0" xfId="0" applyFont="1" applyFill="1" applyAlignment="1" applyProtection="1">
      <alignment vertical="top" wrapText="1"/>
    </xf>
    <xf numFmtId="0" fontId="17" fillId="0" borderId="17" xfId="0" applyFont="1" applyFill="1"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1" fillId="5" borderId="0" xfId="0" applyFont="1" applyFill="1" applyAlignment="1" applyProtection="1"/>
    <xf numFmtId="0" fontId="0" fillId="5" borderId="0" xfId="0" applyFill="1" applyAlignment="1" applyProtection="1"/>
    <xf numFmtId="0" fontId="1" fillId="5" borderId="0" xfId="0" applyFont="1" applyFill="1" applyBorder="1" applyAlignment="1" applyProtection="1">
      <alignment vertical="top" wrapText="1"/>
    </xf>
    <xf numFmtId="0" fontId="1" fillId="5" borderId="0" xfId="0" applyFont="1" applyFill="1" applyAlignment="1" applyProtection="1">
      <alignment vertical="top" wrapText="1"/>
    </xf>
    <xf numFmtId="0" fontId="6" fillId="3" borderId="0" xfId="0" applyFont="1" applyFill="1" applyAlignment="1" applyProtection="1"/>
    <xf numFmtId="0" fontId="0" fillId="3" borderId="0" xfId="0" applyFill="1" applyAlignment="1" applyProtection="1"/>
    <xf numFmtId="0" fontId="18" fillId="0" borderId="0" xfId="0" applyFont="1" applyFill="1" applyBorder="1" applyAlignment="1" applyProtection="1"/>
    <xf numFmtId="0" fontId="0" fillId="0" borderId="0" xfId="0" applyAlignment="1" applyProtection="1"/>
    <xf numFmtId="0" fontId="18" fillId="3" borderId="0" xfId="0" applyFont="1" applyFill="1" applyBorder="1" applyAlignment="1" applyProtection="1"/>
    <xf numFmtId="0" fontId="6" fillId="0" borderId="27" xfId="0" applyFont="1" applyBorder="1" applyAlignment="1" applyProtection="1"/>
    <xf numFmtId="0" fontId="6" fillId="0" borderId="1" xfId="0" applyFont="1" applyBorder="1" applyAlignment="1" applyProtection="1">
      <alignment vertical="top" wrapText="1"/>
    </xf>
    <xf numFmtId="0" fontId="6" fillId="0" borderId="2" xfId="0" applyFont="1" applyBorder="1" applyAlignment="1" applyProtection="1">
      <alignment vertical="top"/>
    </xf>
    <xf numFmtId="0" fontId="6" fillId="0" borderId="3" xfId="0" applyFont="1" applyBorder="1" applyAlignment="1" applyProtection="1">
      <alignment vertical="top"/>
    </xf>
    <xf numFmtId="0" fontId="6" fillId="0" borderId="4" xfId="0" applyFont="1" applyBorder="1" applyAlignment="1" applyProtection="1">
      <alignment vertical="top"/>
    </xf>
    <xf numFmtId="0" fontId="6" fillId="0" borderId="0" xfId="0" applyFont="1" applyBorder="1" applyAlignment="1" applyProtection="1">
      <alignment vertical="top"/>
    </xf>
    <xf numFmtId="0" fontId="6" fillId="0" borderId="5" xfId="0" applyFont="1" applyBorder="1" applyAlignment="1" applyProtection="1">
      <alignment vertical="top"/>
    </xf>
    <xf numFmtId="0" fontId="0" fillId="0" borderId="6" xfId="0" applyBorder="1" applyAlignment="1"/>
    <xf numFmtId="0" fontId="0" fillId="0" borderId="7" xfId="0" applyBorder="1" applyAlignment="1"/>
    <xf numFmtId="0" fontId="0" fillId="0" borderId="8" xfId="0" applyBorder="1" applyAlignment="1"/>
    <xf numFmtId="0" fontId="6" fillId="0" borderId="30" xfId="0" applyFont="1" applyBorder="1" applyAlignment="1" applyProtection="1"/>
    <xf numFmtId="0" fontId="0" fillId="0" borderId="31" xfId="0" applyBorder="1" applyAlignment="1" applyProtection="1"/>
    <xf numFmtId="0" fontId="0" fillId="0" borderId="32" xfId="0" applyBorder="1" applyAlignment="1" applyProtection="1"/>
    <xf numFmtId="0" fontId="13" fillId="0" borderId="17" xfId="0" applyFont="1" applyBorder="1" applyAlignment="1" applyProtection="1">
      <protection locked="0"/>
    </xf>
    <xf numFmtId="0" fontId="13" fillId="0" borderId="18" xfId="0" applyFont="1" applyBorder="1" applyAlignment="1" applyProtection="1">
      <protection locked="0"/>
    </xf>
    <xf numFmtId="0" fontId="13" fillId="0" borderId="19" xfId="0" applyFont="1" applyBorder="1" applyAlignment="1" applyProtection="1">
      <protection locked="0"/>
    </xf>
    <xf numFmtId="0" fontId="13" fillId="0" borderId="17" xfId="0" applyFont="1" applyBorder="1" applyAlignment="1" applyProtection="1"/>
    <xf numFmtId="0" fontId="13" fillId="0" borderId="18" xfId="0" applyFont="1" applyBorder="1" applyAlignment="1" applyProtection="1"/>
    <xf numFmtId="0" fontId="13" fillId="0" borderId="19" xfId="0" applyFont="1" applyBorder="1" applyAlignment="1" applyProtection="1"/>
  </cellXfs>
  <cellStyles count="1">
    <cellStyle name="Standard" xfId="0" builtinId="0"/>
  </cellStyles>
  <dxfs count="0"/>
  <tableStyles count="0" defaultTableStyle="TableStyleMedium9" defaultPivotStyle="PivotStyleLight16"/>
  <colors>
    <mruColors>
      <color rgb="FF0000FF"/>
      <color rgb="FFE5FFFF"/>
      <color rgb="FFE5E1FF"/>
      <color rgb="FFFF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itallingua.eu/"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71466</xdr:colOff>
      <xdr:row>0</xdr:row>
      <xdr:rowOff>23814</xdr:rowOff>
    </xdr:from>
    <xdr:to>
      <xdr:col>19</xdr:col>
      <xdr:colOff>376266</xdr:colOff>
      <xdr:row>3</xdr:row>
      <xdr:rowOff>42864</xdr:rowOff>
    </xdr:to>
    <xdr:pic>
      <xdr:nvPicPr>
        <xdr:cNvPr id="3" name="Grafik 2" descr="logo.gif">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929466" y="23814"/>
          <a:ext cx="1828800" cy="590550"/>
        </a:xfrm>
        <a:prstGeom prst="rect">
          <a:avLst/>
        </a:prstGeom>
      </xdr:spPr>
    </xdr:pic>
    <xdr:clientData/>
  </xdr:twoCellAnchor>
  <xdr:twoCellAnchor editAs="oneCell">
    <xdr:from>
      <xdr:col>15</xdr:col>
      <xdr:colOff>41275</xdr:colOff>
      <xdr:row>62</xdr:row>
      <xdr:rowOff>142875</xdr:rowOff>
    </xdr:from>
    <xdr:to>
      <xdr:col>19</xdr:col>
      <xdr:colOff>346075</xdr:colOff>
      <xdr:row>65</xdr:row>
      <xdr:rowOff>161925</xdr:rowOff>
    </xdr:to>
    <xdr:pic>
      <xdr:nvPicPr>
        <xdr:cNvPr id="6" name="Grafik 5" descr="logo.gif">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899275" y="11439525"/>
          <a:ext cx="1828800" cy="59055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62"/>
  <sheetViews>
    <sheetView showGridLines="0" tabSelected="1" zoomScaleNormal="100" zoomScalePageLayoutView="110" workbookViewId="0">
      <selection activeCell="C14" sqref="C14:F14"/>
    </sheetView>
  </sheetViews>
  <sheetFormatPr baseColWidth="10" defaultRowHeight="15"/>
  <cols>
    <col min="1" max="2" width="11.42578125" style="3"/>
    <col min="3" max="3" width="11.42578125" style="3" customWidth="1"/>
    <col min="4" max="20" width="5.7109375" style="3" customWidth="1"/>
    <col min="21" max="16384" width="11.42578125" style="3"/>
  </cols>
  <sheetData>
    <row r="1" spans="1:20">
      <c r="A1" s="9" t="s">
        <v>50</v>
      </c>
    </row>
    <row r="2" spans="1:20">
      <c r="A2" s="9"/>
    </row>
    <row r="3" spans="1:20">
      <c r="A3" s="9"/>
    </row>
    <row r="4" spans="1:20">
      <c r="A4" s="9"/>
    </row>
    <row r="5" spans="1:20">
      <c r="A5" s="173" t="s">
        <v>82</v>
      </c>
      <c r="B5" s="174"/>
      <c r="C5" s="174"/>
      <c r="D5" s="174"/>
      <c r="E5" s="174"/>
      <c r="F5" s="174"/>
      <c r="G5" s="174"/>
      <c r="H5" s="174"/>
      <c r="I5" s="174"/>
      <c r="J5" s="174"/>
      <c r="K5" s="174"/>
      <c r="L5" s="174"/>
      <c r="M5" s="174"/>
      <c r="N5" s="174"/>
      <c r="O5" s="174"/>
      <c r="P5" s="174"/>
      <c r="Q5" s="174"/>
      <c r="R5" s="174"/>
      <c r="S5" s="174"/>
      <c r="T5" s="174"/>
    </row>
    <row r="6" spans="1:20">
      <c r="A6" s="174"/>
      <c r="B6" s="174"/>
      <c r="C6" s="174"/>
      <c r="D6" s="174"/>
      <c r="E6" s="174"/>
      <c r="F6" s="174"/>
      <c r="G6" s="174"/>
      <c r="H6" s="174"/>
      <c r="I6" s="174"/>
      <c r="J6" s="174"/>
      <c r="K6" s="174"/>
      <c r="L6" s="174"/>
      <c r="M6" s="174"/>
      <c r="N6" s="174"/>
      <c r="O6" s="174"/>
      <c r="P6" s="174"/>
      <c r="Q6" s="174"/>
      <c r="R6" s="174"/>
      <c r="S6" s="174"/>
      <c r="T6" s="174"/>
    </row>
    <row r="7" spans="1:20">
      <c r="A7" s="174"/>
      <c r="B7" s="174"/>
      <c r="C7" s="174"/>
      <c r="D7" s="174"/>
      <c r="E7" s="174"/>
      <c r="F7" s="174"/>
      <c r="G7" s="174"/>
      <c r="H7" s="174"/>
      <c r="I7" s="174"/>
      <c r="J7" s="174"/>
      <c r="K7" s="174"/>
      <c r="L7" s="174"/>
      <c r="M7" s="174"/>
      <c r="N7" s="174"/>
      <c r="O7" s="174"/>
      <c r="P7" s="174"/>
      <c r="Q7" s="174"/>
      <c r="R7" s="174"/>
      <c r="S7" s="174"/>
      <c r="T7" s="174"/>
    </row>
    <row r="8" spans="1:20">
      <c r="A8" s="174"/>
      <c r="B8" s="174"/>
      <c r="C8" s="174"/>
      <c r="D8" s="174"/>
      <c r="E8" s="174"/>
      <c r="F8" s="174"/>
      <c r="G8" s="174"/>
      <c r="H8" s="174"/>
      <c r="I8" s="174"/>
      <c r="J8" s="174"/>
      <c r="K8" s="174"/>
      <c r="L8" s="174"/>
      <c r="M8" s="174"/>
      <c r="N8" s="174"/>
      <c r="O8" s="174"/>
      <c r="P8" s="174"/>
      <c r="Q8" s="174"/>
      <c r="R8" s="174"/>
      <c r="S8" s="174"/>
      <c r="T8" s="174"/>
    </row>
    <row r="9" spans="1:20">
      <c r="A9" s="174"/>
      <c r="B9" s="174"/>
      <c r="C9" s="174"/>
      <c r="D9" s="174"/>
      <c r="E9" s="174"/>
      <c r="F9" s="174"/>
      <c r="G9" s="174"/>
      <c r="H9" s="174"/>
      <c r="I9" s="174"/>
      <c r="J9" s="174"/>
      <c r="K9" s="174"/>
      <c r="L9" s="174"/>
      <c r="M9" s="174"/>
      <c r="N9" s="174"/>
      <c r="O9" s="174"/>
      <c r="P9" s="174"/>
      <c r="Q9" s="174"/>
      <c r="R9" s="174"/>
      <c r="S9" s="174"/>
      <c r="T9" s="174"/>
    </row>
    <row r="10" spans="1:20" s="130" customFormat="1" ht="12"/>
    <row r="11" spans="1:20" s="130" customFormat="1" ht="12"/>
    <row r="12" spans="1:20" s="130" customFormat="1">
      <c r="A12" s="178" t="s">
        <v>81</v>
      </c>
      <c r="B12" s="179"/>
      <c r="C12" s="179"/>
      <c r="D12" s="179"/>
      <c r="E12" s="179"/>
      <c r="F12" s="179"/>
      <c r="G12" s="179"/>
      <c r="H12" s="179"/>
      <c r="I12" s="179"/>
      <c r="J12" s="179"/>
      <c r="K12" s="179"/>
      <c r="L12" s="179"/>
      <c r="M12" s="179"/>
      <c r="N12" s="179"/>
      <c r="O12" s="179"/>
      <c r="P12" s="179"/>
      <c r="Q12" s="179"/>
      <c r="R12" s="179"/>
      <c r="S12" s="179"/>
      <c r="T12" s="179"/>
    </row>
    <row r="13" spans="1:20" ht="15.75" thickBot="1"/>
    <row r="14" spans="1:20" ht="15.75" thickBot="1">
      <c r="A14" s="131" t="s">
        <v>44</v>
      </c>
      <c r="B14" s="131"/>
      <c r="C14" s="175"/>
      <c r="D14" s="176"/>
      <c r="E14" s="176"/>
      <c r="F14" s="177"/>
      <c r="G14" s="131"/>
      <c r="H14" s="131"/>
    </row>
    <row r="15" spans="1:20" ht="15.75" thickBot="1"/>
    <row r="16" spans="1:20" ht="15.75" thickBot="1">
      <c r="A16" s="131" t="s">
        <v>43</v>
      </c>
      <c r="B16" s="131"/>
      <c r="C16" s="175"/>
      <c r="D16" s="176"/>
      <c r="E16" s="176"/>
      <c r="F16" s="177"/>
      <c r="G16" s="131"/>
      <c r="H16" s="131"/>
    </row>
    <row r="17" spans="1:20">
      <c r="A17" s="132"/>
      <c r="B17" s="132"/>
      <c r="C17" s="133"/>
      <c r="D17" s="132"/>
      <c r="E17" s="132"/>
      <c r="F17" s="132"/>
      <c r="G17" s="132"/>
      <c r="H17" s="132"/>
    </row>
    <row r="18" spans="1:20">
      <c r="A18" s="132"/>
      <c r="B18" s="132"/>
      <c r="C18" s="133"/>
      <c r="D18" s="132"/>
      <c r="E18" s="132"/>
      <c r="F18" s="132"/>
      <c r="G18" s="132"/>
      <c r="H18" s="132"/>
    </row>
    <row r="19" spans="1:20">
      <c r="A19" s="180" t="s">
        <v>55</v>
      </c>
      <c r="B19" s="181"/>
      <c r="C19" s="181"/>
      <c r="D19" s="181"/>
      <c r="E19" s="181"/>
      <c r="F19" s="181"/>
      <c r="G19" s="181"/>
      <c r="H19" s="181"/>
      <c r="I19" s="181"/>
      <c r="J19" s="181"/>
      <c r="K19" s="181"/>
      <c r="L19" s="181"/>
      <c r="M19" s="181"/>
      <c r="N19" s="181"/>
      <c r="O19" s="181"/>
      <c r="P19" s="181"/>
      <c r="Q19" s="181"/>
      <c r="R19" s="181"/>
      <c r="S19" s="181"/>
      <c r="T19" s="181"/>
    </row>
    <row r="20" spans="1:20">
      <c r="A20" s="181"/>
      <c r="B20" s="181"/>
      <c r="C20" s="181"/>
      <c r="D20" s="181"/>
      <c r="E20" s="181"/>
      <c r="F20" s="181"/>
      <c r="G20" s="181"/>
      <c r="H20" s="181"/>
      <c r="I20" s="181"/>
      <c r="J20" s="181"/>
      <c r="K20" s="181"/>
      <c r="L20" s="181"/>
      <c r="M20" s="181"/>
      <c r="N20" s="181"/>
      <c r="O20" s="181"/>
      <c r="P20" s="181"/>
      <c r="Q20" s="181"/>
      <c r="R20" s="181"/>
      <c r="S20" s="181"/>
      <c r="T20" s="181"/>
    </row>
    <row r="21" spans="1:20">
      <c r="A21" s="132"/>
      <c r="B21" s="132"/>
      <c r="C21" s="133"/>
      <c r="D21" s="132"/>
      <c r="E21" s="132"/>
      <c r="F21" s="132"/>
      <c r="G21" s="132"/>
      <c r="H21" s="132"/>
    </row>
    <row r="22" spans="1:20">
      <c r="A22" s="178" t="s">
        <v>71</v>
      </c>
      <c r="B22" s="178"/>
      <c r="C22" s="178"/>
      <c r="D22" s="178"/>
      <c r="E22" s="178"/>
      <c r="F22" s="178"/>
      <c r="G22" s="178"/>
      <c r="H22" s="178"/>
      <c r="I22" s="178"/>
      <c r="J22" s="178"/>
      <c r="K22" s="178"/>
      <c r="L22" s="178"/>
      <c r="M22" s="178"/>
      <c r="N22" s="178"/>
      <c r="O22" s="178"/>
      <c r="P22" s="178"/>
      <c r="Q22" s="178"/>
      <c r="R22" s="178"/>
      <c r="S22" s="178"/>
      <c r="T22" s="178"/>
    </row>
    <row r="23" spans="1:20">
      <c r="A23" s="132"/>
      <c r="B23" s="132"/>
      <c r="C23" s="133"/>
      <c r="D23" s="132"/>
      <c r="E23" s="132"/>
      <c r="F23" s="132"/>
      <c r="G23" s="132"/>
      <c r="H23" s="132"/>
    </row>
    <row r="24" spans="1:20">
      <c r="A24" s="134" t="s">
        <v>45</v>
      </c>
      <c r="B24" s="134"/>
      <c r="C24" s="182" t="s">
        <v>51</v>
      </c>
      <c r="D24" s="183"/>
      <c r="E24" s="183"/>
      <c r="F24" s="183"/>
      <c r="G24" s="183"/>
      <c r="H24" s="183"/>
      <c r="I24" s="183"/>
      <c r="J24" s="183"/>
      <c r="K24" s="183"/>
      <c r="L24" s="183"/>
      <c r="M24" s="183"/>
      <c r="N24" s="183"/>
      <c r="O24" s="183"/>
      <c r="P24" s="183"/>
      <c r="Q24" s="183"/>
      <c r="R24" s="183"/>
      <c r="S24" s="183"/>
      <c r="T24" s="183"/>
    </row>
    <row r="25" spans="1:20">
      <c r="A25" s="135" t="s">
        <v>46</v>
      </c>
      <c r="B25" s="135"/>
      <c r="C25" s="184" t="s">
        <v>56</v>
      </c>
      <c r="D25" s="185"/>
      <c r="E25" s="185"/>
      <c r="F25" s="185"/>
      <c r="G25" s="185"/>
      <c r="H25" s="185"/>
      <c r="I25" s="185"/>
      <c r="J25" s="185"/>
      <c r="K25" s="185"/>
      <c r="L25" s="185"/>
      <c r="M25" s="185"/>
      <c r="N25" s="185"/>
      <c r="O25" s="185"/>
      <c r="P25" s="185"/>
      <c r="Q25" s="185"/>
      <c r="R25" s="185"/>
      <c r="S25" s="185"/>
      <c r="T25" s="185"/>
    </row>
    <row r="26" spans="1:20">
      <c r="A26" s="136" t="s">
        <v>47</v>
      </c>
      <c r="B26" s="136"/>
      <c r="C26" s="186" t="s">
        <v>57</v>
      </c>
      <c r="D26" s="183"/>
      <c r="E26" s="183"/>
      <c r="F26" s="183"/>
      <c r="G26" s="183"/>
      <c r="H26" s="183"/>
      <c r="I26" s="183"/>
      <c r="J26" s="183"/>
      <c r="K26" s="183"/>
      <c r="L26" s="183"/>
      <c r="M26" s="183"/>
      <c r="N26" s="183"/>
      <c r="O26" s="183"/>
      <c r="P26" s="183"/>
      <c r="Q26" s="183"/>
      <c r="R26" s="183"/>
      <c r="S26" s="183"/>
      <c r="T26" s="183"/>
    </row>
    <row r="27" spans="1:20">
      <c r="A27" s="135" t="s">
        <v>48</v>
      </c>
      <c r="B27" s="135"/>
      <c r="C27" s="184" t="s">
        <v>58</v>
      </c>
      <c r="D27" s="185"/>
      <c r="E27" s="185"/>
      <c r="F27" s="185"/>
      <c r="G27" s="185"/>
      <c r="H27" s="185"/>
      <c r="I27" s="185"/>
      <c r="J27" s="185"/>
      <c r="K27" s="185"/>
      <c r="L27" s="185"/>
      <c r="M27" s="185"/>
      <c r="N27" s="185"/>
      <c r="O27" s="185"/>
      <c r="P27" s="185"/>
      <c r="Q27" s="185"/>
      <c r="R27" s="185"/>
      <c r="S27" s="185"/>
      <c r="T27" s="185"/>
    </row>
    <row r="28" spans="1:20">
      <c r="A28" s="136" t="s">
        <v>49</v>
      </c>
      <c r="B28" s="136"/>
      <c r="C28" s="186" t="s">
        <v>59</v>
      </c>
      <c r="D28" s="183"/>
      <c r="E28" s="183"/>
      <c r="F28" s="183"/>
      <c r="G28" s="183"/>
      <c r="H28" s="183"/>
      <c r="I28" s="183"/>
      <c r="J28" s="183"/>
      <c r="K28" s="183"/>
      <c r="L28" s="183"/>
      <c r="M28" s="183"/>
      <c r="N28" s="183"/>
      <c r="O28" s="183"/>
      <c r="P28" s="183"/>
      <c r="Q28" s="183"/>
      <c r="R28" s="183"/>
      <c r="S28" s="183"/>
      <c r="T28" s="183"/>
    </row>
    <row r="29" spans="1:20">
      <c r="A29" s="135"/>
      <c r="B29" s="135"/>
      <c r="C29" s="137"/>
      <c r="D29" s="135"/>
      <c r="E29" s="135"/>
      <c r="F29" s="135"/>
      <c r="G29" s="135"/>
      <c r="H29" s="135"/>
      <c r="I29" s="138"/>
      <c r="J29" s="138"/>
      <c r="K29" s="138"/>
      <c r="L29" s="138"/>
    </row>
    <row r="30" spans="1:20">
      <c r="A30" s="171" t="s">
        <v>54</v>
      </c>
      <c r="B30" s="172"/>
      <c r="C30" s="172"/>
      <c r="D30" s="172"/>
      <c r="E30" s="172"/>
      <c r="F30" s="172"/>
      <c r="G30" s="172"/>
      <c r="H30" s="172"/>
      <c r="I30" s="172"/>
      <c r="J30" s="172"/>
      <c r="K30" s="172"/>
      <c r="L30" s="172"/>
      <c r="M30" s="172"/>
      <c r="N30" s="172"/>
      <c r="O30" s="172"/>
      <c r="P30" s="172"/>
      <c r="Q30" s="172"/>
      <c r="R30" s="172"/>
      <c r="S30" s="172"/>
      <c r="T30" s="172"/>
    </row>
    <row r="31" spans="1:20">
      <c r="A31" s="172"/>
      <c r="B31" s="172"/>
      <c r="C31" s="172"/>
      <c r="D31" s="172"/>
      <c r="E31" s="172"/>
      <c r="F31" s="172"/>
      <c r="G31" s="172"/>
      <c r="H31" s="172"/>
      <c r="I31" s="172"/>
      <c r="J31" s="172"/>
      <c r="K31" s="172"/>
      <c r="L31" s="172"/>
      <c r="M31" s="172"/>
      <c r="N31" s="172"/>
      <c r="O31" s="172"/>
      <c r="P31" s="172"/>
      <c r="Q31" s="172"/>
      <c r="R31" s="172"/>
      <c r="S31" s="172"/>
      <c r="T31" s="172"/>
    </row>
    <row r="32" spans="1:20">
      <c r="A32" s="135"/>
      <c r="B32" s="135"/>
      <c r="C32" s="137"/>
      <c r="D32" s="135"/>
      <c r="E32" s="135"/>
      <c r="F32" s="135"/>
      <c r="G32" s="135"/>
      <c r="H32" s="135"/>
      <c r="I32" s="138"/>
      <c r="J32" s="138"/>
      <c r="K32" s="138"/>
      <c r="L32" s="138"/>
    </row>
    <row r="33" spans="1:21">
      <c r="A33" s="9" t="s">
        <v>68</v>
      </c>
      <c r="B33" s="132"/>
      <c r="C33" s="133"/>
      <c r="D33" s="132"/>
      <c r="E33" s="132"/>
      <c r="F33" s="132"/>
    </row>
    <row r="34" spans="1:21" ht="15.75" thickBot="1">
      <c r="A34" s="139"/>
      <c r="B34" s="6"/>
      <c r="C34" s="6"/>
      <c r="D34" s="6"/>
      <c r="E34" s="6"/>
      <c r="F34" s="6"/>
      <c r="G34" s="6"/>
      <c r="H34" s="6"/>
      <c r="I34" s="6"/>
      <c r="J34" s="6"/>
      <c r="K34" s="6"/>
      <c r="L34" s="6"/>
      <c r="M34" s="6"/>
      <c r="N34" s="6"/>
      <c r="O34" s="6"/>
      <c r="P34" s="6"/>
      <c r="Q34" s="6"/>
      <c r="R34" s="6"/>
      <c r="S34" s="6"/>
      <c r="T34" s="6"/>
      <c r="U34" s="140"/>
    </row>
    <row r="35" spans="1:21">
      <c r="A35" s="141" t="s">
        <v>9</v>
      </c>
      <c r="B35" s="142"/>
      <c r="C35" s="143">
        <f>'NZ-Preis 0,30'!G52</f>
        <v>12.746890055746025</v>
      </c>
      <c r="D35" s="144">
        <f>C35</f>
        <v>12.746890055746025</v>
      </c>
      <c r="E35" s="145">
        <f t="shared" ref="E35:T35" si="0">D35</f>
        <v>12.746890055746025</v>
      </c>
      <c r="F35" s="144">
        <f t="shared" si="0"/>
        <v>12.746890055746025</v>
      </c>
      <c r="G35" s="145">
        <f t="shared" si="0"/>
        <v>12.746890055746025</v>
      </c>
      <c r="H35" s="144">
        <f t="shared" si="0"/>
        <v>12.746890055746025</v>
      </c>
      <c r="I35" s="145">
        <f t="shared" si="0"/>
        <v>12.746890055746025</v>
      </c>
      <c r="J35" s="144">
        <f t="shared" si="0"/>
        <v>12.746890055746025</v>
      </c>
      <c r="K35" s="145">
        <f t="shared" si="0"/>
        <v>12.746890055746025</v>
      </c>
      <c r="L35" s="144">
        <f t="shared" si="0"/>
        <v>12.746890055746025</v>
      </c>
      <c r="M35" s="145">
        <f t="shared" si="0"/>
        <v>12.746890055746025</v>
      </c>
      <c r="N35" s="144">
        <f t="shared" si="0"/>
        <v>12.746890055746025</v>
      </c>
      <c r="O35" s="145">
        <f t="shared" si="0"/>
        <v>12.746890055746025</v>
      </c>
      <c r="P35" s="144">
        <f t="shared" si="0"/>
        <v>12.746890055746025</v>
      </c>
      <c r="Q35" s="145">
        <f t="shared" si="0"/>
        <v>12.746890055746025</v>
      </c>
      <c r="R35" s="144">
        <f t="shared" si="0"/>
        <v>12.746890055746025</v>
      </c>
      <c r="S35" s="145">
        <f t="shared" si="0"/>
        <v>12.746890055746025</v>
      </c>
      <c r="T35" s="146">
        <f t="shared" si="0"/>
        <v>12.746890055746025</v>
      </c>
    </row>
    <row r="36" spans="1:21">
      <c r="A36" s="147" t="s">
        <v>60</v>
      </c>
      <c r="B36" s="148"/>
      <c r="C36" s="149">
        <f>'NZ-Preis 0,30'!G50</f>
        <v>7.1095769696855671</v>
      </c>
      <c r="D36" s="150">
        <f t="shared" ref="D36:T36" si="1">C36</f>
        <v>7.1095769696855671</v>
      </c>
      <c r="E36" s="151">
        <f t="shared" si="1"/>
        <v>7.1095769696855671</v>
      </c>
      <c r="F36" s="150">
        <f t="shared" si="1"/>
        <v>7.1095769696855671</v>
      </c>
      <c r="G36" s="151">
        <f t="shared" si="1"/>
        <v>7.1095769696855671</v>
      </c>
      <c r="H36" s="150">
        <f t="shared" si="1"/>
        <v>7.1095769696855671</v>
      </c>
      <c r="I36" s="151">
        <f t="shared" si="1"/>
        <v>7.1095769696855671</v>
      </c>
      <c r="J36" s="150">
        <f t="shared" si="1"/>
        <v>7.1095769696855671</v>
      </c>
      <c r="K36" s="151">
        <f t="shared" si="1"/>
        <v>7.1095769696855671</v>
      </c>
      <c r="L36" s="150">
        <f t="shared" si="1"/>
        <v>7.1095769696855671</v>
      </c>
      <c r="M36" s="151">
        <f t="shared" si="1"/>
        <v>7.1095769696855671</v>
      </c>
      <c r="N36" s="150">
        <f t="shared" si="1"/>
        <v>7.1095769696855671</v>
      </c>
      <c r="O36" s="151">
        <f t="shared" si="1"/>
        <v>7.1095769696855671</v>
      </c>
      <c r="P36" s="150">
        <f t="shared" si="1"/>
        <v>7.1095769696855671</v>
      </c>
      <c r="Q36" s="151">
        <f t="shared" si="1"/>
        <v>7.1095769696855671</v>
      </c>
      <c r="R36" s="150">
        <f t="shared" si="1"/>
        <v>7.1095769696855671</v>
      </c>
      <c r="S36" s="151">
        <f t="shared" si="1"/>
        <v>7.1095769696855671</v>
      </c>
      <c r="T36" s="152">
        <f t="shared" si="1"/>
        <v>7.1095769696855671</v>
      </c>
    </row>
    <row r="37" spans="1:21">
      <c r="A37" s="168" t="s">
        <v>8</v>
      </c>
      <c r="B37" s="169"/>
      <c r="C37" s="170"/>
      <c r="D37" s="156">
        <f>'NZ-Preis 0,30'!G48</f>
        <v>0.3</v>
      </c>
      <c r="E37" s="157">
        <f>'NZ-Preis 0,40'!G48</f>
        <v>0.4</v>
      </c>
      <c r="F37" s="156">
        <f>'NZ-Preis 0,50'!G48</f>
        <v>0.5</v>
      </c>
      <c r="G37" s="157">
        <f>'NZ-Preis 0,60'!G48</f>
        <v>0.6</v>
      </c>
      <c r="H37" s="156">
        <f>'NZ-Preis 0,70'!G48</f>
        <v>0.7</v>
      </c>
      <c r="I37" s="157">
        <f>'NZ-Preis 0,80'!G48</f>
        <v>0.8</v>
      </c>
      <c r="J37" s="156">
        <f>'NZ-Preis 0,90'!G48</f>
        <v>0.9</v>
      </c>
      <c r="K37" s="157">
        <f>'NZ-Preis 1,00'!G48</f>
        <v>1</v>
      </c>
      <c r="L37" s="156">
        <f>'NZ-Preis 1,10'!G48</f>
        <v>1.1000000000000001</v>
      </c>
      <c r="M37" s="157">
        <f>'NZ-Preis 1,15'!G48</f>
        <v>1.1499999999999999</v>
      </c>
      <c r="N37" s="156">
        <f>'NZ-Preis 1,20'!G48</f>
        <v>1.2</v>
      </c>
      <c r="O37" s="157">
        <f>'NZ-Preis 1,25'!G48</f>
        <v>1.25</v>
      </c>
      <c r="P37" s="156">
        <f>'NZ-Preis 1,30'!G48</f>
        <v>1.3</v>
      </c>
      <c r="Q37" s="157">
        <f>'NZ-Preis 1,35'!G48</f>
        <v>1.35</v>
      </c>
      <c r="R37" s="156">
        <f>'NZ-Preis 1,40'!G48</f>
        <v>1.4</v>
      </c>
      <c r="S37" s="157">
        <f>'NZ-Preis 1,45'!G48</f>
        <v>1.45</v>
      </c>
      <c r="T37" s="158">
        <f>'NZ-Preis 1,50'!G48</f>
        <v>1.5</v>
      </c>
    </row>
    <row r="38" spans="1:21">
      <c r="A38" s="168" t="s">
        <v>7</v>
      </c>
      <c r="B38" s="169"/>
      <c r="C38" s="170"/>
      <c r="D38" s="153">
        <f>'NZ-Preis 0,30'!G49</f>
        <v>4.767033599262558E-2</v>
      </c>
      <c r="E38" s="154">
        <f>'NZ-Preis 0,40'!G49</f>
        <v>6.356044799016744E-2</v>
      </c>
      <c r="F38" s="153">
        <f>'NZ-Preis 0,50'!G49</f>
        <v>7.9450559987709307E-2</v>
      </c>
      <c r="G38" s="154">
        <f>'NZ-Preis 0,60'!G49</f>
        <v>9.534067198525116E-2</v>
      </c>
      <c r="H38" s="153">
        <f>'NZ-Preis 0,70'!G49</f>
        <v>0.11123078398279303</v>
      </c>
      <c r="I38" s="154">
        <f>'NZ-Preis 0,80'!G49</f>
        <v>0.12712089598033488</v>
      </c>
      <c r="J38" s="153">
        <f>'NZ-Preis 0,90'!G49</f>
        <v>0.14301100797787675</v>
      </c>
      <c r="K38" s="154">
        <f>'NZ-Preis 1,00'!G49</f>
        <v>0.15890111997541861</v>
      </c>
      <c r="L38" s="153">
        <f>'NZ-Preis 1,10'!G49</f>
        <v>0.17479123197296048</v>
      </c>
      <c r="M38" s="154">
        <f>'NZ-Preis 1,15'!G49</f>
        <v>0.18273628797173133</v>
      </c>
      <c r="N38" s="153">
        <f>'NZ-Preis 1,20'!G49</f>
        <v>0.19068134397050232</v>
      </c>
      <c r="O38" s="154">
        <f>'NZ-Preis 1,25'!G49</f>
        <v>0.19862639996927325</v>
      </c>
      <c r="P38" s="153">
        <f>'NZ-Preis 1,30'!G49</f>
        <v>0.20657145596804419</v>
      </c>
      <c r="Q38" s="154">
        <f>'NZ-Preis 1,35'!G49</f>
        <v>0.21451651196681509</v>
      </c>
      <c r="R38" s="153">
        <f>'NZ-Preis 1,40'!G49</f>
        <v>0.22246156796558605</v>
      </c>
      <c r="S38" s="154">
        <f>'NZ-Preis 1,45'!G49</f>
        <v>0.23040662396435696</v>
      </c>
      <c r="T38" s="155">
        <f>'NZ-Preis 1,50'!G49</f>
        <v>0.23835167996312787</v>
      </c>
    </row>
    <row r="39" spans="1:21">
      <c r="A39" s="168" t="s">
        <v>52</v>
      </c>
      <c r="B39" s="169"/>
      <c r="C39" s="170"/>
      <c r="D39" s="153">
        <f t="shared" ref="D39:T39" si="2">D38*D36</f>
        <v>0.33891592291034378</v>
      </c>
      <c r="E39" s="157">
        <f t="shared" si="2"/>
        <v>0.45188789721379174</v>
      </c>
      <c r="F39" s="156">
        <f t="shared" si="2"/>
        <v>0.56485987151723971</v>
      </c>
      <c r="G39" s="157">
        <f t="shared" si="2"/>
        <v>0.67783184582068756</v>
      </c>
      <c r="H39" s="156">
        <f t="shared" si="2"/>
        <v>0.79080382012413553</v>
      </c>
      <c r="I39" s="157">
        <f t="shared" si="2"/>
        <v>0.90377579442758349</v>
      </c>
      <c r="J39" s="156">
        <f t="shared" si="2"/>
        <v>1.0167477687310313</v>
      </c>
      <c r="K39" s="157">
        <f t="shared" si="2"/>
        <v>1.1297197430344794</v>
      </c>
      <c r="L39" s="156">
        <f t="shared" si="2"/>
        <v>1.2426917173379275</v>
      </c>
      <c r="M39" s="157">
        <f t="shared" si="2"/>
        <v>1.2991777044896509</v>
      </c>
      <c r="N39" s="156">
        <f t="shared" si="2"/>
        <v>1.3556636916413751</v>
      </c>
      <c r="O39" s="157">
        <f t="shared" si="2"/>
        <v>1.4121496787930992</v>
      </c>
      <c r="P39" s="156">
        <f t="shared" si="2"/>
        <v>1.4686356659448232</v>
      </c>
      <c r="Q39" s="157">
        <f t="shared" si="2"/>
        <v>1.525121653096547</v>
      </c>
      <c r="R39" s="156">
        <f t="shared" si="2"/>
        <v>1.5816076402482711</v>
      </c>
      <c r="S39" s="157">
        <f t="shared" si="2"/>
        <v>1.6380936273999949</v>
      </c>
      <c r="T39" s="158">
        <f t="shared" si="2"/>
        <v>1.6945796145517187</v>
      </c>
    </row>
    <row r="40" spans="1:21">
      <c r="A40" s="187"/>
      <c r="B40" s="169"/>
      <c r="C40" s="170"/>
      <c r="D40" s="159"/>
      <c r="E40" s="160"/>
      <c r="F40" s="159"/>
      <c r="G40" s="160"/>
      <c r="H40" s="159"/>
      <c r="I40" s="160"/>
      <c r="J40" s="159"/>
      <c r="K40" s="160"/>
      <c r="L40" s="159"/>
      <c r="M40" s="160"/>
      <c r="N40" s="159"/>
      <c r="O40" s="160"/>
      <c r="P40" s="159"/>
      <c r="Q40" s="160"/>
      <c r="R40" s="159"/>
      <c r="S40" s="160"/>
      <c r="T40" s="161"/>
    </row>
    <row r="41" spans="1:21">
      <c r="A41" s="187" t="s">
        <v>61</v>
      </c>
      <c r="B41" s="169"/>
      <c r="C41" s="170"/>
      <c r="D41" s="162">
        <f>'NZ-Preis 0,30'!G56</f>
        <v>6.7783184582068756</v>
      </c>
      <c r="E41" s="163">
        <f>'NZ-Preis 0,40'!G56</f>
        <v>9.0377579442758353</v>
      </c>
      <c r="F41" s="162">
        <f>'NZ-Preis 0,50'!G56</f>
        <v>11.297197430344795</v>
      </c>
      <c r="G41" s="163">
        <f>'NZ-Preis 0,60'!G56</f>
        <v>13.556636916413751</v>
      </c>
      <c r="H41" s="162">
        <f>'NZ-Preis 0,70'!G56</f>
        <v>15.816076402482711</v>
      </c>
      <c r="I41" s="163">
        <f>'NZ-Preis 0,80'!G56</f>
        <v>18.075515888551671</v>
      </c>
      <c r="J41" s="162">
        <f>'NZ-Preis 0,90'!G56</f>
        <v>20.334955374620627</v>
      </c>
      <c r="K41" s="163">
        <f>'NZ-Preis 1,00'!G56</f>
        <v>22.59439486068959</v>
      </c>
      <c r="L41" s="162">
        <f>'NZ-Preis 1,10'!G56</f>
        <v>24.85383434675855</v>
      </c>
      <c r="M41" s="163">
        <f>'NZ-Preis 1,15'!G56</f>
        <v>25.983554089793017</v>
      </c>
      <c r="N41" s="162">
        <f>'NZ-Preis 1,20'!G56</f>
        <v>27.113273832827502</v>
      </c>
      <c r="O41" s="163">
        <f>'NZ-Preis 1,25'!G56</f>
        <v>28.242993575861984</v>
      </c>
      <c r="P41" s="162">
        <f>'NZ-Preis 1,30'!G56</f>
        <v>29.372713318896466</v>
      </c>
      <c r="Q41" s="163">
        <f>'NZ-Preis 1,35'!G56</f>
        <v>30.50243306193094</v>
      </c>
      <c r="R41" s="162">
        <f>'NZ-Preis 1,40'!G56</f>
        <v>31.632152804965422</v>
      </c>
      <c r="S41" s="163">
        <f>'NZ-Preis 1,45'!G56</f>
        <v>32.7618725479999</v>
      </c>
      <c r="T41" s="164">
        <f>'NZ-Preis 1,50'!G56</f>
        <v>33.891592291034371</v>
      </c>
    </row>
    <row r="42" spans="1:21">
      <c r="A42" s="187" t="s">
        <v>62</v>
      </c>
      <c r="B42" s="169"/>
      <c r="C42" s="170"/>
      <c r="D42" s="162">
        <f>'NZ-Preis 0,30'!G57</f>
        <v>8.4728980727585945</v>
      </c>
      <c r="E42" s="163">
        <f>'NZ-Preis 0,40'!G57</f>
        <v>11.297197430344793</v>
      </c>
      <c r="F42" s="162">
        <f>'NZ-Preis 0,50'!G57</f>
        <v>14.121496787930992</v>
      </c>
      <c r="G42" s="163">
        <f>'NZ-Preis 0,60'!G57</f>
        <v>16.945796145517189</v>
      </c>
      <c r="H42" s="162">
        <f>'NZ-Preis 0,70'!G57</f>
        <v>19.770095503103388</v>
      </c>
      <c r="I42" s="163">
        <f>'NZ-Preis 0,80'!G57</f>
        <v>22.594394860689587</v>
      </c>
      <c r="J42" s="162">
        <f>'NZ-Preis 0,90'!G57</f>
        <v>25.418694218275782</v>
      </c>
      <c r="K42" s="163">
        <f>'NZ-Preis 1,00'!G57</f>
        <v>28.242993575861984</v>
      </c>
      <c r="L42" s="162">
        <f>'NZ-Preis 1,10'!G57</f>
        <v>31.067292933448186</v>
      </c>
      <c r="M42" s="163">
        <f>'NZ-Preis 1,15'!G57</f>
        <v>32.479442612241272</v>
      </c>
      <c r="N42" s="162">
        <f>'NZ-Preis 1,20'!G57</f>
        <v>33.891592291034378</v>
      </c>
      <c r="O42" s="163">
        <f>'NZ-Preis 1,25'!G57</f>
        <v>35.303741969827477</v>
      </c>
      <c r="P42" s="162">
        <f>'NZ-Preis 1,30'!G57</f>
        <v>36.715891648620577</v>
      </c>
      <c r="Q42" s="163">
        <f>'NZ-Preis 1,35'!G57</f>
        <v>38.128041327413676</v>
      </c>
      <c r="R42" s="162">
        <f>'NZ-Preis 1,40'!G57</f>
        <v>39.540191006206776</v>
      </c>
      <c r="S42" s="163">
        <f>'NZ-Preis 1,45'!G57</f>
        <v>40.952340684999875</v>
      </c>
      <c r="T42" s="164">
        <f>'NZ-Preis 1,50'!G57</f>
        <v>42.364490363792967</v>
      </c>
    </row>
    <row r="43" spans="1:21">
      <c r="A43" s="187" t="s">
        <v>63</v>
      </c>
      <c r="B43" s="169"/>
      <c r="C43" s="170"/>
      <c r="D43" s="162">
        <f>'NZ-Preis 0,30'!G58</f>
        <v>10.167477687310313</v>
      </c>
      <c r="E43" s="163">
        <f>'NZ-Preis 0,40'!G58</f>
        <v>13.556636916413753</v>
      </c>
      <c r="F43" s="162">
        <f>'NZ-Preis 0,50'!G58</f>
        <v>16.945796145517193</v>
      </c>
      <c r="G43" s="163">
        <f>'NZ-Preis 0,60'!G58</f>
        <v>20.334955374620627</v>
      </c>
      <c r="H43" s="162">
        <f>'NZ-Preis 0,70'!G58</f>
        <v>23.724114603724065</v>
      </c>
      <c r="I43" s="163">
        <f>'NZ-Preis 0,80'!G58</f>
        <v>27.113273832827506</v>
      </c>
      <c r="J43" s="162">
        <f>'NZ-Preis 0,90'!G58</f>
        <v>30.50243306193094</v>
      </c>
      <c r="K43" s="163">
        <f>'NZ-Preis 1,00'!G58</f>
        <v>33.891592291034385</v>
      </c>
      <c r="L43" s="162">
        <f>'NZ-Preis 1,10'!G58</f>
        <v>37.280751520137827</v>
      </c>
      <c r="M43" s="163">
        <f>'NZ-Preis 1,15'!G58</f>
        <v>38.975331134689526</v>
      </c>
      <c r="N43" s="162">
        <f>'NZ-Preis 1,20'!G58</f>
        <v>40.669910749241254</v>
      </c>
      <c r="O43" s="163">
        <f>'NZ-Preis 1,25'!G58</f>
        <v>42.364490363792974</v>
      </c>
      <c r="P43" s="162">
        <f>'NZ-Preis 1,30'!G58</f>
        <v>44.059069978344695</v>
      </c>
      <c r="Q43" s="163">
        <f>'NZ-Preis 1,35'!G58</f>
        <v>45.753649592896409</v>
      </c>
      <c r="R43" s="162">
        <f>'NZ-Preis 1,40'!G58</f>
        <v>47.448229207448129</v>
      </c>
      <c r="S43" s="163">
        <f>'NZ-Preis 1,45'!G58</f>
        <v>49.142808821999843</v>
      </c>
      <c r="T43" s="164">
        <f>'NZ-Preis 1,50'!G58</f>
        <v>50.837388436551564</v>
      </c>
    </row>
    <row r="44" spans="1:21">
      <c r="A44" s="187" t="s">
        <v>65</v>
      </c>
      <c r="B44" s="169"/>
      <c r="C44" s="170"/>
      <c r="D44" s="162">
        <f>'NZ-Preis 0,30'!G59</f>
        <v>11.862057301862032</v>
      </c>
      <c r="E44" s="163">
        <f>'NZ-Preis 0,40'!G59</f>
        <v>15.816076402482711</v>
      </c>
      <c r="F44" s="162">
        <f>'NZ-Preis 0,50'!G59</f>
        <v>19.770095503103391</v>
      </c>
      <c r="G44" s="163">
        <f>'NZ-Preis 0,60'!G59</f>
        <v>23.724114603724065</v>
      </c>
      <c r="H44" s="162">
        <f>'NZ-Preis 0,70'!G59</f>
        <v>27.678133704344745</v>
      </c>
      <c r="I44" s="163">
        <f>'NZ-Preis 0,80'!G59</f>
        <v>31.632152804965422</v>
      </c>
      <c r="J44" s="162">
        <f>'NZ-Preis 0,90'!G59</f>
        <v>35.586171905586099</v>
      </c>
      <c r="K44" s="163">
        <f>'NZ-Preis 1,00'!G59</f>
        <v>39.540191006206783</v>
      </c>
      <c r="L44" s="162">
        <f>'NZ-Preis 1,10'!G59</f>
        <v>43.49421010682746</v>
      </c>
      <c r="M44" s="163">
        <f>'NZ-Preis 1,15'!G59</f>
        <v>45.47121965713778</v>
      </c>
      <c r="N44" s="162">
        <f>'NZ-Preis 1,20'!G59</f>
        <v>47.448229207448129</v>
      </c>
      <c r="O44" s="163">
        <f>'NZ-Preis 1,25'!G59</f>
        <v>49.425238757758471</v>
      </c>
      <c r="P44" s="162">
        <f>'NZ-Preis 1,30'!G59</f>
        <v>51.402248308068813</v>
      </c>
      <c r="Q44" s="163">
        <f>'NZ-Preis 1,35'!G59</f>
        <v>53.379257858379148</v>
      </c>
      <c r="R44" s="162">
        <f>'NZ-Preis 1,40'!G59</f>
        <v>55.35626740868949</v>
      </c>
      <c r="S44" s="163">
        <f>'NZ-Preis 1,45'!G59</f>
        <v>57.333276958999818</v>
      </c>
      <c r="T44" s="164">
        <f>'NZ-Preis 1,50'!G59</f>
        <v>59.310286509310153</v>
      </c>
    </row>
    <row r="45" spans="1:21">
      <c r="A45" s="187" t="s">
        <v>64</v>
      </c>
      <c r="B45" s="169"/>
      <c r="C45" s="170"/>
      <c r="D45" s="162">
        <f>'NZ-Preis 0,30'!G60</f>
        <v>13.556636916413751</v>
      </c>
      <c r="E45" s="163">
        <f>'NZ-Preis 0,40'!G60</f>
        <v>18.075515888551671</v>
      </c>
      <c r="F45" s="162">
        <f>'NZ-Preis 0,50'!G60</f>
        <v>22.59439486068959</v>
      </c>
      <c r="G45" s="163">
        <f>'NZ-Preis 0,60'!G60</f>
        <v>27.113273832827502</v>
      </c>
      <c r="H45" s="162">
        <f>'NZ-Preis 0,70'!G60</f>
        <v>31.632152804965422</v>
      </c>
      <c r="I45" s="163">
        <f>'NZ-Preis 0,80'!G60</f>
        <v>36.151031777103341</v>
      </c>
      <c r="J45" s="162">
        <f>'NZ-Preis 0,90'!G60</f>
        <v>40.669910749241254</v>
      </c>
      <c r="K45" s="163">
        <f>'NZ-Preis 1,00'!G60</f>
        <v>45.18878972137918</v>
      </c>
      <c r="L45" s="162">
        <f>'NZ-Preis 1,10'!G60</f>
        <v>49.7076686935171</v>
      </c>
      <c r="M45" s="163">
        <f>'NZ-Preis 1,15'!G60</f>
        <v>51.967108179586035</v>
      </c>
      <c r="N45" s="162">
        <f>'NZ-Preis 1,20'!G60</f>
        <v>54.226547665655005</v>
      </c>
      <c r="O45" s="163">
        <f>'NZ-Preis 1,25'!G60</f>
        <v>56.485987151723968</v>
      </c>
      <c r="P45" s="162">
        <f>'NZ-Preis 1,30'!G60</f>
        <v>58.745426637792932</v>
      </c>
      <c r="Q45" s="163">
        <f>'NZ-Preis 1,35'!G60</f>
        <v>61.004866123861881</v>
      </c>
      <c r="R45" s="162">
        <f>'NZ-Preis 1,40'!G60</f>
        <v>63.264305609930844</v>
      </c>
      <c r="S45" s="163">
        <f>'NZ-Preis 1,45'!G60</f>
        <v>65.5237450959998</v>
      </c>
      <c r="T45" s="164">
        <f>'NZ-Preis 1,50'!G60</f>
        <v>67.783184582068742</v>
      </c>
    </row>
    <row r="46" spans="1:21">
      <c r="A46" s="187" t="s">
        <v>66</v>
      </c>
      <c r="B46" s="169"/>
      <c r="C46" s="170"/>
      <c r="D46" s="162">
        <f>'NZ-Preis 0,30'!G61</f>
        <v>15.25121653096547</v>
      </c>
      <c r="E46" s="163">
        <f>'NZ-Preis 0,40'!G61</f>
        <v>20.334955374620627</v>
      </c>
      <c r="F46" s="162">
        <f>'NZ-Preis 0,50'!G61</f>
        <v>25.418694218275785</v>
      </c>
      <c r="G46" s="163">
        <f>'NZ-Preis 0,60'!G61</f>
        <v>30.50243306193094</v>
      </c>
      <c r="H46" s="162">
        <f>'NZ-Preis 0,70'!G61</f>
        <v>35.586171905586099</v>
      </c>
      <c r="I46" s="163">
        <f>'NZ-Preis 0,80'!G61</f>
        <v>40.669910749241254</v>
      </c>
      <c r="J46" s="162">
        <f>'NZ-Preis 0,90'!G61</f>
        <v>45.753649592896409</v>
      </c>
      <c r="K46" s="163">
        <f>'NZ-Preis 1,00'!G61</f>
        <v>50.837388436551571</v>
      </c>
      <c r="L46" s="162">
        <f>'NZ-Preis 1,10'!G61</f>
        <v>55.92112728020674</v>
      </c>
      <c r="M46" s="163">
        <f>'NZ-Preis 1,15'!G61</f>
        <v>58.462996702034289</v>
      </c>
      <c r="N46" s="162">
        <f>'NZ-Preis 1,20'!G61</f>
        <v>61.004866123861881</v>
      </c>
      <c r="O46" s="163">
        <f>'NZ-Preis 1,25'!G61</f>
        <v>63.546735545689465</v>
      </c>
      <c r="P46" s="162">
        <f>'NZ-Preis 1,30'!G61</f>
        <v>66.088604967517043</v>
      </c>
      <c r="Q46" s="163">
        <f>'NZ-Preis 1,35'!G61</f>
        <v>68.630474389344613</v>
      </c>
      <c r="R46" s="162">
        <f>'NZ-Preis 1,40'!G61</f>
        <v>71.172343811172198</v>
      </c>
      <c r="S46" s="163">
        <f>'NZ-Preis 1,45'!G61</f>
        <v>73.714213232999768</v>
      </c>
      <c r="T46" s="164">
        <f>'NZ-Preis 1,50'!G61</f>
        <v>76.256082654827338</v>
      </c>
    </row>
    <row r="47" spans="1:21" ht="15.75" thickBot="1">
      <c r="A47" s="197" t="s">
        <v>67</v>
      </c>
      <c r="B47" s="198"/>
      <c r="C47" s="199"/>
      <c r="D47" s="165">
        <f>'NZ-Preis 0,30'!G62</f>
        <v>16.945796145517189</v>
      </c>
      <c r="E47" s="166">
        <f>'NZ-Preis 0,40'!G62</f>
        <v>22.594394860689587</v>
      </c>
      <c r="F47" s="165">
        <f>'NZ-Preis 0,50'!G62</f>
        <v>28.242993575861984</v>
      </c>
      <c r="G47" s="166">
        <f>'NZ-Preis 0,60'!G62</f>
        <v>33.891592291034378</v>
      </c>
      <c r="H47" s="165">
        <f>'NZ-Preis 0,70'!G62</f>
        <v>39.540191006206776</v>
      </c>
      <c r="I47" s="166">
        <f>'NZ-Preis 0,80'!G62</f>
        <v>45.188789721379173</v>
      </c>
      <c r="J47" s="165">
        <f>'NZ-Preis 0,90'!G62</f>
        <v>50.837388436551564</v>
      </c>
      <c r="K47" s="166">
        <f>'NZ-Preis 1,00'!G62</f>
        <v>56.485987151723968</v>
      </c>
      <c r="L47" s="165">
        <f>'NZ-Preis 1,10'!G62</f>
        <v>62.134585866896373</v>
      </c>
      <c r="M47" s="166">
        <f>'NZ-Preis 1,15'!G62</f>
        <v>64.958885224482543</v>
      </c>
      <c r="N47" s="165">
        <f>'NZ-Preis 1,20'!G62</f>
        <v>67.783184582068756</v>
      </c>
      <c r="O47" s="166">
        <f>'NZ-Preis 1,25'!G62</f>
        <v>70.607483939654955</v>
      </c>
      <c r="P47" s="165">
        <f>'NZ-Preis 1,30'!G62</f>
        <v>73.431783297241154</v>
      </c>
      <c r="Q47" s="166">
        <f>'NZ-Preis 1,35'!G62</f>
        <v>76.256082654827352</v>
      </c>
      <c r="R47" s="165">
        <f>'NZ-Preis 1,40'!G62</f>
        <v>79.080382012413551</v>
      </c>
      <c r="S47" s="166">
        <f>'NZ-Preis 1,45'!G62</f>
        <v>81.90468136999975</v>
      </c>
      <c r="T47" s="167">
        <f>'NZ-Preis 1,50'!G62</f>
        <v>84.728980727585935</v>
      </c>
    </row>
    <row r="48" spans="1:21">
      <c r="A48" s="138"/>
      <c r="D48" s="138"/>
      <c r="E48" s="138"/>
      <c r="F48" s="138"/>
      <c r="G48" s="138"/>
      <c r="H48" s="138"/>
      <c r="I48" s="138"/>
      <c r="J48" s="138"/>
      <c r="K48" s="138"/>
      <c r="L48" s="138"/>
      <c r="M48" s="138"/>
      <c r="N48" s="138"/>
      <c r="O48" s="138"/>
      <c r="P48" s="138"/>
      <c r="Q48" s="138"/>
      <c r="R48" s="138"/>
      <c r="S48" s="138"/>
      <c r="T48" s="138"/>
    </row>
    <row r="49" spans="1:20">
      <c r="A49" s="138"/>
      <c r="D49" s="138"/>
      <c r="E49" s="138"/>
      <c r="F49" s="138"/>
      <c r="G49" s="138"/>
      <c r="H49" s="138"/>
      <c r="I49" s="138"/>
      <c r="J49" s="138"/>
      <c r="K49" s="138"/>
      <c r="L49" s="138"/>
      <c r="M49" s="138"/>
      <c r="N49" s="138"/>
      <c r="O49" s="138"/>
      <c r="P49" s="138"/>
      <c r="Q49" s="138"/>
      <c r="R49" s="138"/>
      <c r="S49" s="138"/>
      <c r="T49" s="138"/>
    </row>
    <row r="50" spans="1:20">
      <c r="A50" s="138"/>
      <c r="D50" s="138"/>
      <c r="E50" s="138"/>
      <c r="F50" s="138"/>
      <c r="G50" s="138"/>
      <c r="H50" s="138"/>
      <c r="I50" s="138"/>
      <c r="J50" s="138"/>
      <c r="K50" s="138"/>
      <c r="L50" s="138"/>
      <c r="M50" s="138"/>
      <c r="N50" s="138"/>
      <c r="O50" s="138"/>
      <c r="P50" s="138"/>
      <c r="Q50" s="138"/>
      <c r="R50" s="138"/>
      <c r="S50" s="138"/>
      <c r="T50" s="138"/>
    </row>
    <row r="51" spans="1:20">
      <c r="A51" s="138"/>
      <c r="D51" s="138"/>
      <c r="E51" s="138"/>
      <c r="F51" s="138"/>
      <c r="G51" s="138"/>
      <c r="H51" s="138"/>
      <c r="I51" s="138"/>
      <c r="J51" s="138"/>
      <c r="K51" s="138"/>
      <c r="L51" s="138"/>
      <c r="M51" s="138"/>
      <c r="N51" s="138"/>
      <c r="O51" s="138"/>
      <c r="P51" s="138"/>
      <c r="Q51" s="138"/>
      <c r="R51" s="138"/>
      <c r="S51" s="138"/>
      <c r="T51" s="138"/>
    </row>
    <row r="52" spans="1:20">
      <c r="A52" s="138"/>
      <c r="D52" s="138"/>
      <c r="E52" s="138"/>
      <c r="F52" s="138"/>
      <c r="G52" s="138"/>
      <c r="H52" s="138"/>
      <c r="I52" s="138"/>
      <c r="J52" s="138"/>
      <c r="K52" s="138"/>
      <c r="L52" s="138"/>
      <c r="M52" s="138"/>
      <c r="N52" s="138"/>
      <c r="O52" s="138"/>
      <c r="P52" s="138"/>
      <c r="Q52" s="138"/>
      <c r="R52" s="138"/>
      <c r="S52" s="138"/>
      <c r="T52" s="138"/>
    </row>
    <row r="53" spans="1:20">
      <c r="A53" s="138"/>
      <c r="D53" s="138"/>
      <c r="E53" s="138"/>
      <c r="F53" s="138"/>
      <c r="G53" s="138"/>
      <c r="H53" s="138"/>
      <c r="I53" s="138"/>
      <c r="J53" s="138"/>
      <c r="K53" s="138"/>
      <c r="L53" s="138"/>
      <c r="M53" s="138"/>
      <c r="N53" s="138"/>
      <c r="O53" s="138"/>
      <c r="P53" s="138"/>
      <c r="Q53" s="138"/>
      <c r="R53" s="138"/>
      <c r="S53" s="138"/>
      <c r="T53" s="138"/>
    </row>
    <row r="54" spans="1:20">
      <c r="A54" s="138"/>
      <c r="D54" s="138"/>
      <c r="E54" s="138"/>
      <c r="F54" s="138"/>
      <c r="G54" s="138"/>
      <c r="H54" s="138"/>
      <c r="I54" s="138"/>
      <c r="J54" s="138"/>
      <c r="K54" s="138"/>
      <c r="L54" s="138"/>
      <c r="M54" s="138"/>
      <c r="N54" s="138"/>
      <c r="O54" s="138"/>
      <c r="P54" s="138"/>
      <c r="Q54" s="138"/>
      <c r="R54" s="138"/>
      <c r="S54" s="138"/>
      <c r="T54" s="138"/>
    </row>
    <row r="55" spans="1:20">
      <c r="A55" s="138"/>
      <c r="D55" s="138"/>
      <c r="E55" s="138"/>
      <c r="F55" s="138"/>
      <c r="G55" s="138"/>
      <c r="H55" s="138"/>
      <c r="I55" s="138"/>
      <c r="J55" s="138"/>
      <c r="K55" s="138"/>
      <c r="L55" s="138"/>
      <c r="M55" s="138"/>
      <c r="N55" s="138"/>
      <c r="O55" s="138"/>
      <c r="P55" s="138"/>
      <c r="Q55" s="138"/>
      <c r="R55" s="138"/>
      <c r="S55" s="138"/>
      <c r="T55" s="138"/>
    </row>
    <row r="56" spans="1:20">
      <c r="A56" s="138"/>
      <c r="D56" s="138"/>
      <c r="E56" s="138"/>
      <c r="F56" s="138"/>
      <c r="G56" s="138"/>
      <c r="H56" s="138"/>
      <c r="I56" s="138"/>
      <c r="J56" s="138"/>
      <c r="K56" s="138"/>
      <c r="L56" s="138"/>
      <c r="M56" s="138"/>
      <c r="N56" s="138"/>
      <c r="O56" s="138"/>
      <c r="P56" s="138"/>
      <c r="Q56" s="138"/>
      <c r="R56" s="138"/>
      <c r="S56" s="138"/>
      <c r="T56" s="138"/>
    </row>
    <row r="57" spans="1:20">
      <c r="A57" s="138"/>
      <c r="D57" s="138"/>
      <c r="E57" s="138"/>
      <c r="F57" s="138"/>
      <c r="G57" s="138"/>
      <c r="H57" s="138"/>
      <c r="I57" s="138"/>
      <c r="J57" s="138"/>
      <c r="K57" s="138"/>
      <c r="L57" s="138"/>
      <c r="M57" s="138"/>
      <c r="N57" s="138"/>
      <c r="O57" s="138"/>
      <c r="P57" s="138"/>
      <c r="Q57" s="138"/>
      <c r="R57" s="138"/>
      <c r="S57" s="138"/>
      <c r="T57" s="138"/>
    </row>
    <row r="59" spans="1:20">
      <c r="A59" s="188" t="s">
        <v>80</v>
      </c>
      <c r="B59" s="189"/>
      <c r="C59" s="189"/>
      <c r="D59" s="189"/>
      <c r="E59" s="189"/>
      <c r="F59" s="189"/>
      <c r="G59" s="189"/>
      <c r="H59" s="189"/>
      <c r="I59" s="189"/>
      <c r="J59" s="189"/>
      <c r="K59" s="189"/>
      <c r="L59" s="189"/>
      <c r="M59" s="189"/>
      <c r="N59" s="189"/>
      <c r="O59" s="189"/>
      <c r="P59" s="189"/>
      <c r="Q59" s="189"/>
      <c r="R59" s="189"/>
      <c r="S59" s="189"/>
      <c r="T59" s="190"/>
    </row>
    <row r="60" spans="1:20">
      <c r="A60" s="191"/>
      <c r="B60" s="192"/>
      <c r="C60" s="192"/>
      <c r="D60" s="192"/>
      <c r="E60" s="192"/>
      <c r="F60" s="192"/>
      <c r="G60" s="192"/>
      <c r="H60" s="192"/>
      <c r="I60" s="192"/>
      <c r="J60" s="192"/>
      <c r="K60" s="192"/>
      <c r="L60" s="192"/>
      <c r="M60" s="192"/>
      <c r="N60" s="192"/>
      <c r="O60" s="192"/>
      <c r="P60" s="192"/>
      <c r="Q60" s="192"/>
      <c r="R60" s="192"/>
      <c r="S60" s="192"/>
      <c r="T60" s="193"/>
    </row>
    <row r="61" spans="1:20">
      <c r="A61" s="191"/>
      <c r="B61" s="192"/>
      <c r="C61" s="192"/>
      <c r="D61" s="192"/>
      <c r="E61" s="192"/>
      <c r="F61" s="192"/>
      <c r="G61" s="192"/>
      <c r="H61" s="192"/>
      <c r="I61" s="192"/>
      <c r="J61" s="192"/>
      <c r="K61" s="192"/>
      <c r="L61" s="192"/>
      <c r="M61" s="192"/>
      <c r="N61" s="192"/>
      <c r="O61" s="192"/>
      <c r="P61" s="192"/>
      <c r="Q61" s="192"/>
      <c r="R61" s="192"/>
      <c r="S61" s="192"/>
      <c r="T61" s="193"/>
    </row>
    <row r="62" spans="1:20" ht="6" customHeight="1">
      <c r="A62" s="194"/>
      <c r="B62" s="195"/>
      <c r="C62" s="195"/>
      <c r="D62" s="195"/>
      <c r="E62" s="195"/>
      <c r="F62" s="195"/>
      <c r="G62" s="195"/>
      <c r="H62" s="195"/>
      <c r="I62" s="195"/>
      <c r="J62" s="195"/>
      <c r="K62" s="195"/>
      <c r="L62" s="195"/>
      <c r="M62" s="195"/>
      <c r="N62" s="195"/>
      <c r="O62" s="195"/>
      <c r="P62" s="195"/>
      <c r="Q62" s="195"/>
      <c r="R62" s="195"/>
      <c r="S62" s="195"/>
      <c r="T62" s="196"/>
    </row>
  </sheetData>
  <sheetProtection password="81BA" sheet="1" objects="1" scenarios="1" selectLockedCells="1"/>
  <mergeCells count="24">
    <mergeCell ref="A39:C39"/>
    <mergeCell ref="A41:C41"/>
    <mergeCell ref="A42:C42"/>
    <mergeCell ref="A59:T62"/>
    <mergeCell ref="A44:C44"/>
    <mergeCell ref="A45:C45"/>
    <mergeCell ref="A46:C46"/>
    <mergeCell ref="A47:C47"/>
    <mergeCell ref="A43:C43"/>
    <mergeCell ref="A40:C40"/>
    <mergeCell ref="A38:C38"/>
    <mergeCell ref="A37:C37"/>
    <mergeCell ref="A30:T31"/>
    <mergeCell ref="A5:T9"/>
    <mergeCell ref="C14:F14"/>
    <mergeCell ref="C16:F16"/>
    <mergeCell ref="A12:T12"/>
    <mergeCell ref="A19:T20"/>
    <mergeCell ref="C24:T24"/>
    <mergeCell ref="C25:T25"/>
    <mergeCell ref="C26:T26"/>
    <mergeCell ref="C27:T27"/>
    <mergeCell ref="C28:T28"/>
    <mergeCell ref="A22:T22"/>
  </mergeCells>
  <pageMargins left="0.7" right="0.7" top="0.78740157499999996" bottom="0.78740157499999996" header="0.3" footer="0.3"/>
  <pageSetup paperSize="9" scale="99" orientation="landscape" horizontalDpi="0" verticalDpi="0" r:id="rId1"/>
  <colBreaks count="1" manualBreakCount="1">
    <brk id="20" max="1048575" man="1"/>
  </colBreaks>
  <drawing r:id="rId2"/>
</worksheet>
</file>

<file path=xl/worksheets/sheet10.xml><?xml version="1.0" encoding="utf-8"?>
<worksheet xmlns="http://schemas.openxmlformats.org/spreadsheetml/2006/main" xmlns:r="http://schemas.openxmlformats.org/officeDocument/2006/relationships">
  <dimension ref="A1:T129"/>
  <sheetViews>
    <sheetView zoomScaleNormal="100" workbookViewId="0">
      <pane ySplit="3" topLeftCell="A4" activePane="bottomLeft" state="frozen"/>
      <selection pane="bottomLeft" activeCell="A48" sqref="A48:B62"/>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20" ht="19.5" thickBot="1">
      <c r="A1" s="2" t="s">
        <v>6</v>
      </c>
      <c r="B1" s="2"/>
      <c r="C1" s="2"/>
      <c r="D1" s="122">
        <v>1.1000000000000001</v>
      </c>
      <c r="E1" s="16"/>
      <c r="F1" s="17"/>
      <c r="G1" s="18" t="s">
        <v>40</v>
      </c>
      <c r="H1" s="19"/>
      <c r="I1" s="17"/>
      <c r="J1" s="3"/>
      <c r="K1" s="20"/>
      <c r="L1" s="20"/>
      <c r="M1" s="20"/>
      <c r="N1" s="21" t="s">
        <v>2</v>
      </c>
      <c r="O1" s="22"/>
      <c r="P1" s="20"/>
      <c r="Q1" s="20"/>
      <c r="R1" s="3"/>
      <c r="S1" s="3"/>
      <c r="T1" s="3"/>
    </row>
    <row r="2" spans="1:20"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c r="T2" s="3"/>
    </row>
    <row r="3" spans="1:20">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c r="T3" s="3"/>
    </row>
    <row r="4" spans="1:20" ht="15.75" thickBot="1">
      <c r="A4" s="11"/>
      <c r="B4" s="12"/>
      <c r="C4" s="12"/>
      <c r="D4" s="13"/>
      <c r="E4" s="87"/>
      <c r="F4" s="42"/>
      <c r="G4" s="87"/>
      <c r="H4" s="88"/>
      <c r="I4" s="87"/>
      <c r="J4" s="42"/>
      <c r="K4" s="43"/>
      <c r="L4" s="44"/>
      <c r="M4" s="45"/>
      <c r="N4" s="44"/>
      <c r="O4" s="45"/>
      <c r="P4" s="46"/>
      <c r="Q4" s="44"/>
      <c r="R4" s="3"/>
      <c r="S4" s="3"/>
      <c r="T4" s="3"/>
    </row>
    <row r="5" spans="1:20" ht="15.75" thickBot="1">
      <c r="A5" s="203" t="str">
        <f>'NZ-Preis 0,30'!A5:C5</f>
        <v>Website</v>
      </c>
      <c r="B5" s="204"/>
      <c r="C5" s="205"/>
      <c r="D5" s="78"/>
      <c r="E5" s="91">
        <f>'NZ-Preis 0,30'!E5</f>
        <v>29829</v>
      </c>
      <c r="F5" s="89">
        <f>E5/D2</f>
        <v>542.34545454545457</v>
      </c>
      <c r="G5" s="91">
        <f>'NZ-Preis 0,30'!G5</f>
        <v>3962</v>
      </c>
      <c r="H5" s="90">
        <f>G5/F5</f>
        <v>7.3053069160883704</v>
      </c>
      <c r="I5" s="47">
        <f>Q5/G5</f>
        <v>0.17446239273094397</v>
      </c>
      <c r="J5" s="95"/>
      <c r="K5" s="91">
        <f>'NZ-Preis 0,30'!K5</f>
        <v>34561</v>
      </c>
      <c r="L5" s="96">
        <f>K5/D2</f>
        <v>628.38181818181818</v>
      </c>
      <c r="M5" s="48">
        <f>(L5*100/F5)-100</f>
        <v>15.863756746790031</v>
      </c>
      <c r="N5" s="91">
        <f>'NZ-Preis 0,30'!N5</f>
        <v>5184</v>
      </c>
      <c r="O5" s="49">
        <f>N5/L5</f>
        <v>8.2497612916292926</v>
      </c>
      <c r="P5" s="50">
        <f>D1</f>
        <v>1.1000000000000001</v>
      </c>
      <c r="Q5" s="51">
        <f>L5*P5</f>
        <v>691.22</v>
      </c>
      <c r="R5" s="3"/>
      <c r="S5" s="3"/>
      <c r="T5" s="3"/>
    </row>
    <row r="6" spans="1:20" ht="15.75" thickBot="1">
      <c r="A6" s="93"/>
      <c r="B6" s="94"/>
      <c r="C6" s="94"/>
      <c r="D6" s="14"/>
      <c r="E6" s="52"/>
      <c r="F6" s="53"/>
      <c r="G6" s="52"/>
      <c r="H6" s="54"/>
      <c r="I6" s="55"/>
      <c r="J6" s="56"/>
      <c r="K6" s="52"/>
      <c r="L6" s="57"/>
      <c r="M6" s="58"/>
      <c r="N6" s="59"/>
      <c r="O6" s="60"/>
      <c r="P6" s="61"/>
      <c r="Q6" s="62"/>
      <c r="R6" s="3"/>
      <c r="S6" s="3"/>
      <c r="T6" s="3"/>
    </row>
    <row r="7" spans="1:20" ht="15.75" thickBot="1">
      <c r="A7" s="203" t="str">
        <f>'NZ-Preis 0,30'!A7:C7</f>
        <v>Kundenabkommen</v>
      </c>
      <c r="B7" s="204"/>
      <c r="C7" s="205"/>
      <c r="D7" s="78"/>
      <c r="E7" s="91">
        <f>'NZ-Preis 0,30'!E7</f>
        <v>17263</v>
      </c>
      <c r="F7" s="89">
        <f>E7/D2</f>
        <v>313.87272727272727</v>
      </c>
      <c r="G7" s="91">
        <f>'NZ-Preis 0,30'!G7</f>
        <v>2287</v>
      </c>
      <c r="H7" s="90">
        <f>G7/F7</f>
        <v>7.2863928633493602</v>
      </c>
      <c r="I7" s="47">
        <f>Q7/G7</f>
        <v>0.17020550940096199</v>
      </c>
      <c r="J7" s="95"/>
      <c r="K7" s="91">
        <f>'NZ-Preis 0,30'!K7</f>
        <v>19463</v>
      </c>
      <c r="L7" s="96">
        <f>K7/D2</f>
        <v>353.87272727272727</v>
      </c>
      <c r="M7" s="48">
        <f>(L7*100/F7)-100</f>
        <v>12.744019000173779</v>
      </c>
      <c r="N7" s="91">
        <f>'NZ-Preis 0,30'!N7</f>
        <v>2991</v>
      </c>
      <c r="O7" s="49">
        <f>N7/L7</f>
        <v>8.4521913374094435</v>
      </c>
      <c r="P7" s="50">
        <f>P5</f>
        <v>1.1000000000000001</v>
      </c>
      <c r="Q7" s="51">
        <f>L7*P7</f>
        <v>389.26000000000005</v>
      </c>
      <c r="R7" s="3"/>
      <c r="S7" s="3"/>
      <c r="T7" s="3"/>
    </row>
    <row r="8" spans="1:20" ht="15.75" thickBot="1">
      <c r="A8" s="93"/>
      <c r="B8" s="94"/>
      <c r="C8" s="94"/>
      <c r="D8" s="14"/>
      <c r="E8" s="52"/>
      <c r="F8" s="53"/>
      <c r="G8" s="52"/>
      <c r="H8" s="54"/>
      <c r="I8" s="63"/>
      <c r="J8" s="64"/>
      <c r="K8" s="52"/>
      <c r="L8" s="57"/>
      <c r="M8" s="58"/>
      <c r="N8" s="59"/>
      <c r="O8" s="60"/>
      <c r="P8" s="65"/>
      <c r="Q8" s="57"/>
      <c r="R8" s="3"/>
      <c r="S8" s="3"/>
      <c r="T8" s="3"/>
    </row>
    <row r="9" spans="1:20" ht="15.75" thickBot="1">
      <c r="A9" s="203" t="str">
        <f>'NZ-Preis 0,30'!A9:C9</f>
        <v>Montageanleitung</v>
      </c>
      <c r="B9" s="204"/>
      <c r="C9" s="205"/>
      <c r="D9" s="78"/>
      <c r="E9" s="91">
        <f>'NZ-Preis 0,30'!E9</f>
        <v>12535</v>
      </c>
      <c r="F9" s="89">
        <f>E9/D2</f>
        <v>227.90909090909091</v>
      </c>
      <c r="G9" s="91">
        <f>'NZ-Preis 0,30'!G9</f>
        <v>1618</v>
      </c>
      <c r="H9" s="90">
        <f>G9/F9</f>
        <v>7.0993218986836855</v>
      </c>
      <c r="I9" s="47">
        <f>Q9/G9</f>
        <v>0.1877503090234858</v>
      </c>
      <c r="J9" s="95"/>
      <c r="K9" s="91">
        <f>'NZ-Preis 0,30'!K9</f>
        <v>15189</v>
      </c>
      <c r="L9" s="96">
        <f>K9/D2</f>
        <v>276.16363636363639</v>
      </c>
      <c r="M9" s="48">
        <f>(L9*100/F9)-100</f>
        <v>21.17271639409654</v>
      </c>
      <c r="N9" s="91">
        <f>'NZ-Preis 0,30'!N9</f>
        <v>2344</v>
      </c>
      <c r="O9" s="49">
        <f>N9/L9</f>
        <v>8.4877213773125284</v>
      </c>
      <c r="P9" s="50">
        <f>P7</f>
        <v>1.1000000000000001</v>
      </c>
      <c r="Q9" s="51">
        <f>L9*P9</f>
        <v>303.78000000000003</v>
      </c>
      <c r="R9" s="3"/>
      <c r="S9" s="3"/>
      <c r="T9" s="3"/>
    </row>
    <row r="10" spans="1:20" ht="15.75" thickBot="1">
      <c r="A10" s="93"/>
      <c r="B10" s="94"/>
      <c r="C10" s="94"/>
      <c r="D10" s="14"/>
      <c r="E10" s="52"/>
      <c r="F10" s="53"/>
      <c r="G10" s="52"/>
      <c r="H10" s="54"/>
      <c r="I10" s="63"/>
      <c r="J10" s="64"/>
      <c r="K10" s="52"/>
      <c r="L10" s="57"/>
      <c r="M10" s="58"/>
      <c r="N10" s="59"/>
      <c r="O10" s="60"/>
      <c r="P10" s="65"/>
      <c r="Q10" s="57"/>
      <c r="R10" s="3"/>
      <c r="S10" s="3"/>
      <c r="T10" s="3"/>
    </row>
    <row r="11" spans="1:20"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0.16128130590339892</v>
      </c>
      <c r="J11" s="95"/>
      <c r="K11" s="91">
        <f>'NZ-Preis 0,30'!K11</f>
        <v>144250</v>
      </c>
      <c r="L11" s="96">
        <f>K11/D2</f>
        <v>2622.7272727272725</v>
      </c>
      <c r="M11" s="48">
        <f>(L11*100/F11)-100</f>
        <v>10.667843031953637</v>
      </c>
      <c r="N11" s="91">
        <f>'NZ-Preis 0,30'!N11</f>
        <v>22602</v>
      </c>
      <c r="O11" s="49">
        <f>N11/L11</f>
        <v>8.6177469670710583</v>
      </c>
      <c r="P11" s="50">
        <f>P9</f>
        <v>1.1000000000000001</v>
      </c>
      <c r="Q11" s="51">
        <f>L11*P11</f>
        <v>2885</v>
      </c>
      <c r="R11" s="3"/>
      <c r="S11" s="3"/>
      <c r="T11" s="3"/>
    </row>
    <row r="12" spans="1:20" ht="15.75" thickBot="1">
      <c r="A12" s="93"/>
      <c r="B12" s="94"/>
      <c r="C12" s="94"/>
      <c r="D12" s="14"/>
      <c r="E12" s="52"/>
      <c r="F12" s="53"/>
      <c r="G12" s="52"/>
      <c r="H12" s="54"/>
      <c r="I12" s="55"/>
      <c r="J12" s="56"/>
      <c r="K12" s="52"/>
      <c r="L12" s="57"/>
      <c r="M12" s="58"/>
      <c r="N12" s="59"/>
      <c r="O12" s="60"/>
      <c r="P12" s="61"/>
      <c r="Q12" s="62"/>
      <c r="R12" s="3"/>
      <c r="S12" s="3"/>
      <c r="T12" s="3"/>
    </row>
    <row r="13" spans="1:20"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0.15785669781931466</v>
      </c>
      <c r="J13" s="95"/>
      <c r="K13" s="91">
        <f>'NZ-Preis 0,30'!K13</f>
        <v>12668</v>
      </c>
      <c r="L13" s="96">
        <f>K13/D2</f>
        <v>230.32727272727271</v>
      </c>
      <c r="M13" s="48">
        <f>(L13*100/F13)-100</f>
        <v>-1.6612327278373016</v>
      </c>
      <c r="N13" s="91">
        <f>'NZ-Preis 0,30'!N13</f>
        <v>1935</v>
      </c>
      <c r="O13" s="49">
        <f>N13/L13</f>
        <v>8.4010893590148417</v>
      </c>
      <c r="P13" s="50">
        <f>P11</f>
        <v>1.1000000000000001</v>
      </c>
      <c r="Q13" s="51">
        <f>L13*P13</f>
        <v>253.36</v>
      </c>
      <c r="R13" s="3"/>
      <c r="S13" s="3"/>
      <c r="T13" s="3"/>
    </row>
    <row r="14" spans="1:20" ht="15.75" thickBot="1">
      <c r="A14" s="93"/>
      <c r="B14" s="94"/>
      <c r="C14" s="94"/>
      <c r="D14" s="14"/>
      <c r="E14" s="52"/>
      <c r="F14" s="53"/>
      <c r="G14" s="52"/>
      <c r="H14" s="54"/>
      <c r="I14" s="55"/>
      <c r="J14" s="56"/>
      <c r="K14" s="52"/>
      <c r="L14" s="57"/>
      <c r="M14" s="58"/>
      <c r="N14" s="59"/>
      <c r="O14" s="60"/>
      <c r="P14" s="61"/>
      <c r="Q14" s="62"/>
      <c r="R14" s="3"/>
      <c r="S14" s="3"/>
      <c r="T14" s="3"/>
    </row>
    <row r="15" spans="1:20"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0.18051526717557254</v>
      </c>
      <c r="J15" s="95"/>
      <c r="K15" s="91">
        <f>'NZ-Preis 0,30'!K15</f>
        <v>9459</v>
      </c>
      <c r="L15" s="96">
        <f>K15/D2</f>
        <v>171.98181818181817</v>
      </c>
      <c r="M15" s="48">
        <f>(L15*100/F15)-100</f>
        <v>10.193383038210612</v>
      </c>
      <c r="N15" s="91">
        <f>'NZ-Preis 0,30'!N15</f>
        <v>1384</v>
      </c>
      <c r="O15" s="49">
        <f>N15/L15</f>
        <v>8.0473623004545942</v>
      </c>
      <c r="P15" s="50">
        <f>P13</f>
        <v>1.1000000000000001</v>
      </c>
      <c r="Q15" s="51">
        <f>L15*P15</f>
        <v>189.18</v>
      </c>
      <c r="R15" s="3"/>
      <c r="S15" s="3"/>
      <c r="T15" s="3"/>
    </row>
    <row r="16" spans="1:20" ht="15.75" thickBot="1">
      <c r="A16" s="93"/>
      <c r="B16" s="94"/>
      <c r="C16" s="94"/>
      <c r="D16" s="14"/>
      <c r="E16" s="52"/>
      <c r="F16" s="53"/>
      <c r="G16" s="52"/>
      <c r="H16" s="54"/>
      <c r="I16" s="55"/>
      <c r="J16" s="56"/>
      <c r="K16" s="52"/>
      <c r="L16" s="57"/>
      <c r="M16" s="58"/>
      <c r="N16" s="59"/>
      <c r="O16" s="60"/>
      <c r="P16" s="61"/>
      <c r="Q16" s="62"/>
      <c r="R16" s="3"/>
      <c r="S16" s="3"/>
      <c r="T16" s="3"/>
    </row>
    <row r="17" spans="1:20"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0.17060338983050849</v>
      </c>
      <c r="J17" s="95"/>
      <c r="K17" s="91">
        <f>'NZ-Preis 0,30'!K17</f>
        <v>12582</v>
      </c>
      <c r="L17" s="96">
        <f>K17/D2</f>
        <v>228.76363636363635</v>
      </c>
      <c r="M17" s="48">
        <f>(L17*100/F17)-100</f>
        <v>9.9536834746132996</v>
      </c>
      <c r="N17" s="91">
        <f>'NZ-Preis 0,30'!N17</f>
        <v>1885</v>
      </c>
      <c r="O17" s="49">
        <f>N17/L17</f>
        <v>8.2399459545382303</v>
      </c>
      <c r="P17" s="50">
        <f>P15</f>
        <v>1.1000000000000001</v>
      </c>
      <c r="Q17" s="51">
        <f>L17*P17</f>
        <v>251.64000000000001</v>
      </c>
      <c r="R17" s="3"/>
      <c r="S17" s="3"/>
      <c r="T17" s="3"/>
    </row>
    <row r="18" spans="1:20" ht="15.75" thickBot="1">
      <c r="A18" s="93"/>
      <c r="B18" s="94"/>
      <c r="C18" s="94"/>
      <c r="D18" s="14"/>
      <c r="E18" s="52"/>
      <c r="F18" s="53"/>
      <c r="G18" s="52"/>
      <c r="H18" s="54"/>
      <c r="I18" s="55"/>
      <c r="J18" s="56"/>
      <c r="K18" s="52"/>
      <c r="L18" s="57"/>
      <c r="M18" s="58"/>
      <c r="N18" s="59"/>
      <c r="O18" s="60"/>
      <c r="P18" s="61"/>
      <c r="Q18" s="62"/>
      <c r="R18" s="3"/>
      <c r="S18" s="3"/>
      <c r="T18" s="3"/>
    </row>
    <row r="19" spans="1:20"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0.17149943630214207</v>
      </c>
      <c r="J19" s="95"/>
      <c r="K19" s="91">
        <f>'NZ-Preis 0,30'!K19</f>
        <v>7606</v>
      </c>
      <c r="L19" s="96">
        <f>K19/D2</f>
        <v>138.29090909090908</v>
      </c>
      <c r="M19" s="48">
        <f>(L19*100/F19)-100</f>
        <v>7.4142070329049403</v>
      </c>
      <c r="N19" s="91">
        <f>'NZ-Preis 0,30'!N19</f>
        <v>1115</v>
      </c>
      <c r="O19" s="49">
        <f>N19/L19</f>
        <v>8.0627136471206953</v>
      </c>
      <c r="P19" s="50">
        <f>P17</f>
        <v>1.1000000000000001</v>
      </c>
      <c r="Q19" s="51">
        <f>L19*P19</f>
        <v>152.12</v>
      </c>
      <c r="R19" s="3"/>
      <c r="S19" s="3"/>
      <c r="T19" s="3"/>
    </row>
    <row r="20" spans="1:20" ht="15.75" thickBot="1">
      <c r="A20" s="93"/>
      <c r="B20" s="94"/>
      <c r="C20" s="94"/>
      <c r="D20" s="14"/>
      <c r="E20" s="52"/>
      <c r="F20" s="53"/>
      <c r="G20" s="52"/>
      <c r="H20" s="54"/>
      <c r="I20" s="55"/>
      <c r="J20" s="56"/>
      <c r="K20" s="52"/>
      <c r="L20" s="57"/>
      <c r="M20" s="58"/>
      <c r="N20" s="59"/>
      <c r="O20" s="60"/>
      <c r="P20" s="61"/>
      <c r="Q20" s="62"/>
      <c r="R20" s="3"/>
      <c r="S20" s="3"/>
      <c r="T20" s="3"/>
    </row>
    <row r="21" spans="1:20"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0.168868501529052</v>
      </c>
      <c r="J21" s="95"/>
      <c r="K21" s="91">
        <f>'NZ-Preis 0,30'!K21</f>
        <v>2761</v>
      </c>
      <c r="L21" s="96">
        <f>K21/D2</f>
        <v>50.2</v>
      </c>
      <c r="M21" s="48">
        <f>(L21*100/F21)-100</f>
        <v>6.6023166023165913</v>
      </c>
      <c r="N21" s="91">
        <f>'NZ-Preis 0,30'!N21</f>
        <v>394</v>
      </c>
      <c r="O21" s="49">
        <f>N21/L21</f>
        <v>7.8486055776892423</v>
      </c>
      <c r="P21" s="50">
        <f>P19</f>
        <v>1.1000000000000001</v>
      </c>
      <c r="Q21" s="51">
        <f>L21*P21</f>
        <v>55.220000000000006</v>
      </c>
      <c r="R21" s="3"/>
      <c r="S21" s="3"/>
      <c r="T21" s="3"/>
    </row>
    <row r="22" spans="1:20" ht="15.75" thickBot="1">
      <c r="A22" s="93"/>
      <c r="B22" s="94"/>
      <c r="C22" s="94"/>
      <c r="D22" s="14"/>
      <c r="E22" s="52"/>
      <c r="F22" s="53"/>
      <c r="G22" s="52"/>
      <c r="H22" s="54"/>
      <c r="I22" s="55"/>
      <c r="J22" s="56"/>
      <c r="K22" s="52"/>
      <c r="L22" s="57"/>
      <c r="M22" s="58"/>
      <c r="N22" s="59"/>
      <c r="O22" s="60"/>
      <c r="P22" s="61"/>
      <c r="Q22" s="62"/>
      <c r="R22" s="3"/>
      <c r="S22" s="3"/>
      <c r="T22" s="3"/>
    </row>
    <row r="23" spans="1:20"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0.16666666666666669</v>
      </c>
      <c r="J23" s="95"/>
      <c r="K23" s="91">
        <f>'NZ-Preis 0,30'!K23</f>
        <v>21150</v>
      </c>
      <c r="L23" s="96">
        <f>K23/D2</f>
        <v>384.54545454545456</v>
      </c>
      <c r="M23" s="48">
        <f>(L23*100/F23)-100</f>
        <v>16.16411270390509</v>
      </c>
      <c r="N23" s="91">
        <f>'NZ-Preis 0,30'!N23</f>
        <v>3360</v>
      </c>
      <c r="O23" s="49">
        <f>N23/L23</f>
        <v>8.7375886524822697</v>
      </c>
      <c r="P23" s="50">
        <f>P21</f>
        <v>1.1000000000000001</v>
      </c>
      <c r="Q23" s="51">
        <f>L23*P23</f>
        <v>423.00000000000006</v>
      </c>
      <c r="R23" s="3"/>
      <c r="S23" s="3"/>
      <c r="T23" s="3"/>
    </row>
    <row r="24" spans="1:20" ht="15.75" thickBot="1">
      <c r="A24" s="93"/>
      <c r="B24" s="94"/>
      <c r="C24" s="94"/>
      <c r="D24" s="14"/>
      <c r="E24" s="52"/>
      <c r="F24" s="53"/>
      <c r="G24" s="52"/>
      <c r="H24" s="54"/>
      <c r="I24" s="55"/>
      <c r="J24" s="56"/>
      <c r="K24" s="52"/>
      <c r="L24" s="57"/>
      <c r="M24" s="58"/>
      <c r="N24" s="59"/>
      <c r="O24" s="60"/>
      <c r="P24" s="61"/>
      <c r="Q24" s="62"/>
      <c r="R24" s="3"/>
      <c r="S24" s="3"/>
      <c r="T24" s="3"/>
    </row>
    <row r="25" spans="1:20"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0.17426799007444169</v>
      </c>
      <c r="J25" s="95"/>
      <c r="K25" s="91">
        <f>'NZ-Preis 0,30'!K25</f>
        <v>7023</v>
      </c>
      <c r="L25" s="96">
        <f>K25/D2</f>
        <v>127.69090909090909</v>
      </c>
      <c r="M25" s="48">
        <f>(L25*100/F25)-100</f>
        <v>5.0718132854577931</v>
      </c>
      <c r="N25" s="91">
        <f>'NZ-Preis 0,30'!N25</f>
        <v>1070</v>
      </c>
      <c r="O25" s="49">
        <f>N25/L25</f>
        <v>8.37960985333903</v>
      </c>
      <c r="P25" s="50">
        <f>P23</f>
        <v>1.1000000000000001</v>
      </c>
      <c r="Q25" s="51">
        <f>L25*P25</f>
        <v>140.46</v>
      </c>
      <c r="R25" s="3"/>
      <c r="S25" s="3"/>
      <c r="T25" s="3"/>
    </row>
    <row r="26" spans="1:20" ht="15.75" thickBot="1">
      <c r="A26" s="93"/>
      <c r="B26" s="94"/>
      <c r="C26" s="94"/>
      <c r="D26" s="14"/>
      <c r="E26" s="52"/>
      <c r="F26" s="53"/>
      <c r="G26" s="52"/>
      <c r="H26" s="54"/>
      <c r="I26" s="55"/>
      <c r="J26" s="56"/>
      <c r="K26" s="52"/>
      <c r="L26" s="57"/>
      <c r="M26" s="58"/>
      <c r="N26" s="59"/>
      <c r="O26" s="60"/>
      <c r="P26" s="61"/>
      <c r="Q26" s="62"/>
      <c r="R26" s="3"/>
      <c r="S26" s="3"/>
      <c r="T26" s="3"/>
    </row>
    <row r="27" spans="1:20"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0.16766129032258065</v>
      </c>
      <c r="J27" s="95"/>
      <c r="K27" s="91">
        <f>'NZ-Preis 0,30'!K27</f>
        <v>4158</v>
      </c>
      <c r="L27" s="96">
        <f>K27/D2</f>
        <v>75.599999999999994</v>
      </c>
      <c r="M27" s="48">
        <f>(L27*100/F27)-100</f>
        <v>2.615992102665345</v>
      </c>
      <c r="N27" s="91">
        <f>'NZ-Preis 0,30'!N27</f>
        <v>616</v>
      </c>
      <c r="O27" s="49">
        <f>N27/L27</f>
        <v>8.1481481481481488</v>
      </c>
      <c r="P27" s="50">
        <f>P25</f>
        <v>1.1000000000000001</v>
      </c>
      <c r="Q27" s="51">
        <f>L27*P27</f>
        <v>83.16</v>
      </c>
      <c r="R27" s="3"/>
      <c r="S27" s="3"/>
      <c r="T27" s="3"/>
    </row>
    <row r="28" spans="1:20" ht="15.75" thickBot="1">
      <c r="A28" s="93"/>
      <c r="B28" s="94"/>
      <c r="C28" s="94"/>
      <c r="D28" s="14"/>
      <c r="E28" s="52"/>
      <c r="F28" s="53"/>
      <c r="G28" s="52"/>
      <c r="H28" s="54"/>
      <c r="I28" s="55"/>
      <c r="J28" s="56"/>
      <c r="K28" s="52"/>
      <c r="L28" s="57"/>
      <c r="M28" s="58"/>
      <c r="N28" s="59"/>
      <c r="O28" s="60"/>
      <c r="P28" s="61"/>
      <c r="Q28" s="62"/>
      <c r="R28" s="3"/>
      <c r="S28" s="3"/>
      <c r="T28" s="3"/>
    </row>
    <row r="29" spans="1:20"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0.16393162393162394</v>
      </c>
      <c r="J29" s="95"/>
      <c r="K29" s="91">
        <f>'NZ-Preis 0,30'!K29</f>
        <v>2877</v>
      </c>
      <c r="L29" s="96">
        <f>K29/D2</f>
        <v>52.309090909090912</v>
      </c>
      <c r="M29" s="48">
        <f>(L29*100/F29)-100</f>
        <v>18.737102765167151</v>
      </c>
      <c r="N29" s="91">
        <f>'NZ-Preis 0,30'!N29</f>
        <v>461</v>
      </c>
      <c r="O29" s="49">
        <f>N29/L29</f>
        <v>8.8129996524157104</v>
      </c>
      <c r="P29" s="50">
        <f>P27</f>
        <v>1.1000000000000001</v>
      </c>
      <c r="Q29" s="51">
        <f>L29*P29</f>
        <v>57.540000000000006</v>
      </c>
      <c r="R29" s="3"/>
      <c r="S29" s="3"/>
      <c r="T29" s="3"/>
    </row>
    <row r="30" spans="1:20" ht="15.75" thickBot="1">
      <c r="A30" s="93"/>
      <c r="B30" s="94"/>
      <c r="C30" s="94"/>
      <c r="D30" s="14"/>
      <c r="E30" s="52"/>
      <c r="F30" s="53"/>
      <c r="G30" s="52"/>
      <c r="H30" s="54"/>
      <c r="I30" s="55"/>
      <c r="J30" s="56"/>
      <c r="K30" s="52"/>
      <c r="L30" s="57"/>
      <c r="M30" s="58"/>
      <c r="N30" s="59"/>
      <c r="O30" s="60"/>
      <c r="P30" s="61"/>
      <c r="Q30" s="62"/>
      <c r="R30" s="3"/>
      <c r="S30" s="3"/>
      <c r="T30" s="3"/>
    </row>
    <row r="31" spans="1:20"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0.19448598130841124</v>
      </c>
      <c r="J31" s="95"/>
      <c r="K31" s="91">
        <f>'NZ-Preis 0,30'!K31</f>
        <v>12486</v>
      </c>
      <c r="L31" s="96">
        <f>K31/D2</f>
        <v>227.01818181818183</v>
      </c>
      <c r="M31" s="48">
        <f>(L31*100/F31)-100</f>
        <v>11.392630921580874</v>
      </c>
      <c r="N31" s="91">
        <f>'NZ-Preis 0,30'!N31</f>
        <v>1762</v>
      </c>
      <c r="O31" s="49">
        <f>N31/L31</f>
        <v>7.7614928720166585</v>
      </c>
      <c r="P31" s="50">
        <f>P29</f>
        <v>1.1000000000000001</v>
      </c>
      <c r="Q31" s="51">
        <f>L31*P31</f>
        <v>249.72000000000003</v>
      </c>
      <c r="R31" s="3"/>
      <c r="S31" s="3"/>
      <c r="T31" s="3"/>
    </row>
    <row r="32" spans="1:20" ht="15.75" thickBot="1">
      <c r="A32" s="93"/>
      <c r="B32" s="94"/>
      <c r="C32" s="94"/>
      <c r="D32" s="14"/>
      <c r="E32" s="52"/>
      <c r="F32" s="53"/>
      <c r="G32" s="52"/>
      <c r="H32" s="54"/>
      <c r="I32" s="55"/>
      <c r="J32" s="56"/>
      <c r="K32" s="52"/>
      <c r="L32" s="57"/>
      <c r="M32" s="58"/>
      <c r="N32" s="59"/>
      <c r="O32" s="60"/>
      <c r="P32" s="61"/>
      <c r="Q32" s="62"/>
      <c r="R32" s="3"/>
      <c r="S32" s="3"/>
      <c r="T32" s="3"/>
    </row>
    <row r="33" spans="1:20"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0.16690714762859055</v>
      </c>
      <c r="J33" s="95"/>
      <c r="K33" s="91">
        <f>'NZ-Preis 0,30'!K33</f>
        <v>12493</v>
      </c>
      <c r="L33" s="96">
        <f>K33/D2</f>
        <v>227.14545454545456</v>
      </c>
      <c r="M33" s="48">
        <f>(L33*100/F33)-100</f>
        <v>10.313465783664469</v>
      </c>
      <c r="N33" s="91">
        <f>'NZ-Preis 0,30'!N33</f>
        <v>1900</v>
      </c>
      <c r="O33" s="49">
        <f>N33/L33</f>
        <v>8.3646842231649714</v>
      </c>
      <c r="P33" s="50">
        <f>P31</f>
        <v>1.1000000000000001</v>
      </c>
      <c r="Q33" s="51">
        <f>L33*P33</f>
        <v>249.86000000000004</v>
      </c>
      <c r="R33" s="3"/>
      <c r="S33" s="3"/>
      <c r="T33" s="3"/>
    </row>
    <row r="34" spans="1:20" ht="15.75" thickBot="1">
      <c r="A34" s="93"/>
      <c r="B34" s="94"/>
      <c r="C34" s="94"/>
      <c r="D34" s="14"/>
      <c r="E34" s="52"/>
      <c r="F34" s="53"/>
      <c r="G34" s="52"/>
      <c r="H34" s="54"/>
      <c r="I34" s="55"/>
      <c r="J34" s="56"/>
      <c r="K34" s="52"/>
      <c r="L34" s="57"/>
      <c r="M34" s="58"/>
      <c r="N34" s="59"/>
      <c r="O34" s="60"/>
      <c r="P34" s="61"/>
      <c r="Q34" s="62"/>
      <c r="R34" s="3"/>
      <c r="S34" s="3"/>
      <c r="T34" s="3"/>
    </row>
    <row r="35" spans="1:20"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0.21412073490813649</v>
      </c>
      <c r="J35" s="95"/>
      <c r="K35" s="91">
        <f>'NZ-Preis 0,30'!K35</f>
        <v>4079</v>
      </c>
      <c r="L35" s="96">
        <f>K35/D2</f>
        <v>74.163636363636357</v>
      </c>
      <c r="M35" s="48">
        <f>(L35*100/F35)-100</f>
        <v>33.73770491803279</v>
      </c>
      <c r="N35" s="91">
        <f>'NZ-Preis 0,30'!N35</f>
        <v>561</v>
      </c>
      <c r="O35" s="49">
        <f>N35/L35</f>
        <v>7.5643540083353766</v>
      </c>
      <c r="P35" s="50">
        <f>P33</f>
        <v>1.1000000000000001</v>
      </c>
      <c r="Q35" s="51">
        <f>L35*P35</f>
        <v>81.58</v>
      </c>
      <c r="R35" s="3"/>
      <c r="S35" s="3"/>
      <c r="T35" s="3"/>
    </row>
    <row r="36" spans="1:20" ht="15.75" thickBot="1">
      <c r="A36" s="93"/>
      <c r="B36" s="94"/>
      <c r="C36" s="94"/>
      <c r="D36" s="14"/>
      <c r="E36" s="52"/>
      <c r="F36" s="53"/>
      <c r="G36" s="52"/>
      <c r="H36" s="54"/>
      <c r="I36" s="55"/>
      <c r="J36" s="56"/>
      <c r="K36" s="52"/>
      <c r="L36" s="57"/>
      <c r="M36" s="58"/>
      <c r="N36" s="59"/>
      <c r="O36" s="60"/>
      <c r="P36" s="61"/>
      <c r="Q36" s="62"/>
      <c r="R36" s="3"/>
      <c r="S36" s="3"/>
      <c r="T36" s="3"/>
    </row>
    <row r="37" spans="1:20"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0.17207560886950202</v>
      </c>
      <c r="J37" s="95"/>
      <c r="K37" s="91">
        <f>'NZ-Preis 0,30'!K37</f>
        <v>71007</v>
      </c>
      <c r="L37" s="96">
        <f>K37/D2</f>
        <v>1291.0363636363636</v>
      </c>
      <c r="M37" s="48">
        <f>(L37*100/F37)-100</f>
        <v>11.019559405243967</v>
      </c>
      <c r="N37" s="91">
        <f>'NZ-Preis 0,30'!N37</f>
        <v>10576</v>
      </c>
      <c r="O37" s="49">
        <f>N37/L37</f>
        <v>8.191868407340122</v>
      </c>
      <c r="P37" s="50">
        <f>P35</f>
        <v>1.1000000000000001</v>
      </c>
      <c r="Q37" s="51">
        <f>L37*P37</f>
        <v>1420.14</v>
      </c>
      <c r="R37" s="3"/>
      <c r="S37" s="3"/>
      <c r="T37" s="3"/>
    </row>
    <row r="38" spans="1:20" ht="15.75" thickBot="1">
      <c r="A38" s="93"/>
      <c r="B38" s="94"/>
      <c r="C38" s="94"/>
      <c r="D38" s="14"/>
      <c r="E38" s="52"/>
      <c r="F38" s="53"/>
      <c r="G38" s="52"/>
      <c r="H38" s="54"/>
      <c r="I38" s="55"/>
      <c r="J38" s="56"/>
      <c r="K38" s="52"/>
      <c r="L38" s="57"/>
      <c r="M38" s="58"/>
      <c r="N38" s="59"/>
      <c r="O38" s="60"/>
      <c r="P38" s="61"/>
      <c r="Q38" s="62"/>
      <c r="R38" s="3"/>
      <c r="S38" s="3"/>
      <c r="T38" s="3"/>
    </row>
    <row r="39" spans="1:20"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0.16009892827699918</v>
      </c>
      <c r="J39" s="95"/>
      <c r="K39" s="91">
        <f>'NZ-Preis 0,30'!K39</f>
        <v>9710</v>
      </c>
      <c r="L39" s="96">
        <f>K39/D2</f>
        <v>176.54545454545453</v>
      </c>
      <c r="M39" s="48">
        <f>(L39*100/F39)-100</f>
        <v>9.7423146473779241</v>
      </c>
      <c r="N39" s="91">
        <f>'NZ-Preis 0,30'!N39</f>
        <v>1457</v>
      </c>
      <c r="O39" s="49">
        <f>N39/L39</f>
        <v>8.2528321318228635</v>
      </c>
      <c r="P39" s="50">
        <f>P37</f>
        <v>1.1000000000000001</v>
      </c>
      <c r="Q39" s="51">
        <f>L39*P39</f>
        <v>194.2</v>
      </c>
      <c r="R39" s="3"/>
      <c r="S39" s="3"/>
      <c r="T39" s="3"/>
    </row>
    <row r="40" spans="1:20" ht="15.75" thickBot="1">
      <c r="A40" s="93"/>
      <c r="B40" s="94"/>
      <c r="C40" s="94"/>
      <c r="D40" s="14"/>
      <c r="E40" s="52"/>
      <c r="F40" s="53"/>
      <c r="G40" s="52"/>
      <c r="H40" s="54"/>
      <c r="I40" s="55"/>
      <c r="J40" s="56"/>
      <c r="K40" s="52"/>
      <c r="L40" s="57"/>
      <c r="M40" s="58"/>
      <c r="N40" s="59"/>
      <c r="O40" s="60"/>
      <c r="P40" s="61"/>
      <c r="Q40" s="62"/>
      <c r="R40" s="3"/>
      <c r="S40" s="3"/>
      <c r="T40" s="3"/>
    </row>
    <row r="41" spans="1:20"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0.19784499054820417</v>
      </c>
      <c r="J41" s="95"/>
      <c r="K41" s="91">
        <f>'NZ-Preis 0,30'!K41</f>
        <v>52330</v>
      </c>
      <c r="L41" s="96">
        <f>K41/D2</f>
        <v>951.4545454545455</v>
      </c>
      <c r="M41" s="48">
        <f>(L41*100/F41)-100</f>
        <v>25.80839043154225</v>
      </c>
      <c r="N41" s="91">
        <f>'NZ-Preis 0,30'!N41</f>
        <v>7999</v>
      </c>
      <c r="O41" s="49">
        <f>N41/L41</f>
        <v>8.40712784253774</v>
      </c>
      <c r="P41" s="50">
        <f>P39</f>
        <v>1.1000000000000001</v>
      </c>
      <c r="Q41" s="51">
        <f>L41*P41</f>
        <v>1046.6000000000001</v>
      </c>
      <c r="R41" s="3"/>
      <c r="S41" s="3"/>
      <c r="T41" s="3"/>
    </row>
    <row r="42" spans="1:20" ht="15.75" thickBot="1">
      <c r="A42" s="93"/>
      <c r="B42" s="94"/>
      <c r="C42" s="94"/>
      <c r="D42" s="14"/>
      <c r="E42" s="52"/>
      <c r="F42" s="53"/>
      <c r="G42" s="52"/>
      <c r="H42" s="54"/>
      <c r="I42" s="55"/>
      <c r="J42" s="56"/>
      <c r="K42" s="52"/>
      <c r="L42" s="57"/>
      <c r="M42" s="58"/>
      <c r="N42" s="59"/>
      <c r="O42" s="60"/>
      <c r="P42" s="61"/>
      <c r="Q42" s="62"/>
      <c r="R42" s="3"/>
      <c r="S42" s="3"/>
      <c r="T42" s="3"/>
    </row>
    <row r="43" spans="1:20"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0.17472086720867208</v>
      </c>
      <c r="J43" s="95"/>
      <c r="K43" s="91">
        <f>'NZ-Preis 0,30'!K43</f>
        <v>16118</v>
      </c>
      <c r="L43" s="96">
        <f>K43/D2</f>
        <v>293.05454545454546</v>
      </c>
      <c r="M43" s="48">
        <f>(L43*100/F43)-100</f>
        <v>17.384021557060677</v>
      </c>
      <c r="N43" s="91">
        <f>'NZ-Preis 0,30'!N43</f>
        <v>2350</v>
      </c>
      <c r="O43" s="49">
        <f>N43/L43</f>
        <v>8.0189849857302384</v>
      </c>
      <c r="P43" s="50">
        <f>P41</f>
        <v>1.1000000000000001</v>
      </c>
      <c r="Q43" s="51">
        <f>L43*P43</f>
        <v>322.36</v>
      </c>
      <c r="R43" s="3"/>
      <c r="S43" s="3"/>
      <c r="T43" s="3"/>
    </row>
    <row r="44" spans="1:20">
      <c r="A44" s="7"/>
      <c r="B44" s="8"/>
      <c r="C44" s="8"/>
      <c r="D44" s="15"/>
      <c r="E44" s="66"/>
      <c r="F44" s="67"/>
      <c r="G44" s="66"/>
      <c r="H44" s="68"/>
      <c r="I44" s="69"/>
      <c r="J44" s="70"/>
      <c r="K44" s="66"/>
      <c r="L44" s="71"/>
      <c r="M44" s="72"/>
      <c r="N44" s="73"/>
      <c r="O44" s="74"/>
      <c r="P44" s="75"/>
      <c r="Q44" s="76"/>
      <c r="R44" s="3"/>
      <c r="S44" s="3"/>
      <c r="T44" s="3"/>
    </row>
    <row r="45" spans="1:20">
      <c r="A45" s="9"/>
      <c r="B45" s="9"/>
      <c r="C45" s="9"/>
      <c r="D45" s="3"/>
      <c r="E45" s="6"/>
      <c r="F45" s="77"/>
      <c r="G45" s="6"/>
      <c r="H45" s="78"/>
      <c r="I45" s="79"/>
      <c r="J45" s="79"/>
      <c r="K45" s="6"/>
      <c r="L45" s="80"/>
      <c r="M45" s="3"/>
      <c r="N45" s="6"/>
      <c r="O45" s="6"/>
      <c r="P45" s="81"/>
      <c r="Q45" s="82"/>
      <c r="R45" s="3"/>
      <c r="S45" s="3"/>
      <c r="T45" s="3"/>
    </row>
    <row r="46" spans="1:20">
      <c r="A46" s="9"/>
      <c r="B46" s="9"/>
      <c r="C46" s="9"/>
      <c r="D46" s="3"/>
      <c r="E46" s="6"/>
      <c r="F46" s="77"/>
      <c r="G46" s="6"/>
      <c r="H46" s="78"/>
      <c r="I46" s="79"/>
      <c r="J46" s="79"/>
      <c r="K46" s="6"/>
      <c r="L46" s="3"/>
      <c r="M46" s="3"/>
      <c r="N46" s="6"/>
      <c r="O46" s="6"/>
      <c r="P46" s="81"/>
      <c r="Q46" s="82"/>
      <c r="R46" s="3"/>
      <c r="S46" s="3"/>
      <c r="T46" s="3"/>
    </row>
    <row r="47" spans="1:20" ht="15.75" thickBot="1">
      <c r="A47" s="106"/>
      <c r="B47" s="106"/>
      <c r="C47" s="106"/>
      <c r="D47" s="6"/>
      <c r="E47" s="6"/>
      <c r="F47" s="77"/>
      <c r="G47" s="6"/>
      <c r="H47" s="78"/>
      <c r="I47" s="79"/>
      <c r="J47" s="79"/>
      <c r="K47" s="6"/>
      <c r="L47" s="3"/>
      <c r="M47" s="3"/>
      <c r="N47" s="6"/>
      <c r="O47" s="6"/>
      <c r="P47" s="81"/>
      <c r="Q47" s="82"/>
      <c r="R47" s="3"/>
      <c r="S47" s="3"/>
      <c r="T47" s="3"/>
    </row>
    <row r="48" spans="1:20" ht="15.75">
      <c r="A48" s="103" t="s">
        <v>41</v>
      </c>
      <c r="B48" s="101"/>
      <c r="C48" s="101"/>
      <c r="D48" s="101"/>
      <c r="E48" s="101"/>
      <c r="F48" s="101"/>
      <c r="G48" s="115">
        <f>D1</f>
        <v>1.1000000000000001</v>
      </c>
      <c r="H48" s="107"/>
      <c r="I48" s="3"/>
      <c r="J48" s="83"/>
      <c r="K48" s="6"/>
      <c r="L48" s="77"/>
      <c r="M48" s="77"/>
      <c r="N48" s="6"/>
      <c r="O48" s="6"/>
      <c r="P48" s="81"/>
      <c r="Q48" s="82"/>
      <c r="R48" s="3"/>
      <c r="S48" s="3"/>
      <c r="T48" s="3"/>
    </row>
    <row r="49" spans="1:20" ht="16.5" thickBot="1">
      <c r="A49" s="117" t="s">
        <v>72</v>
      </c>
      <c r="B49" s="100"/>
      <c r="C49" s="100"/>
      <c r="D49" s="100"/>
      <c r="E49" s="111"/>
      <c r="F49" s="100"/>
      <c r="G49" s="116">
        <f>(I5+I7+I9+I11+I13+I15+I17+I19+I21+I23+I25+I27+I29+I31+I33+I35+I37+I39+I41+I43)/20</f>
        <v>0.17479123197296048</v>
      </c>
      <c r="H49" s="112"/>
      <c r="I49" s="83"/>
      <c r="J49" s="83"/>
      <c r="K49" s="6"/>
      <c r="L49" s="77"/>
      <c r="M49" s="77"/>
      <c r="N49" s="6"/>
      <c r="O49" s="6"/>
      <c r="P49" s="81"/>
      <c r="Q49" s="82"/>
      <c r="R49" s="3"/>
      <c r="S49" s="3"/>
      <c r="T49" s="3"/>
    </row>
    <row r="50" spans="1:20"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c r="T50" s="3"/>
    </row>
    <row r="51" spans="1:20"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c r="T51" s="3"/>
    </row>
    <row r="52" spans="1:20"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c r="T52" s="3"/>
    </row>
    <row r="53" spans="1:20">
      <c r="A53" s="3"/>
      <c r="B53" s="3"/>
      <c r="C53" s="3"/>
      <c r="D53" s="3"/>
      <c r="E53" s="3"/>
      <c r="F53" s="3"/>
      <c r="G53" s="114"/>
      <c r="H53" s="3"/>
      <c r="I53" s="79"/>
      <c r="J53" s="79"/>
      <c r="K53" s="6"/>
      <c r="L53" s="77"/>
      <c r="M53" s="77"/>
      <c r="N53" s="6"/>
      <c r="O53" s="6"/>
      <c r="P53" s="81"/>
      <c r="Q53" s="82"/>
      <c r="R53" s="3"/>
      <c r="S53" s="3"/>
      <c r="T53" s="3"/>
    </row>
    <row r="54" spans="1:20" ht="15.75">
      <c r="A54" s="103"/>
      <c r="B54" s="103"/>
      <c r="C54" s="103"/>
      <c r="D54" s="101"/>
      <c r="E54" s="101"/>
      <c r="F54" s="104"/>
      <c r="G54" s="105"/>
      <c r="H54" s="101"/>
      <c r="I54" s="79"/>
      <c r="J54" s="79"/>
      <c r="K54" s="6"/>
      <c r="L54" s="77"/>
      <c r="M54" s="77"/>
      <c r="N54" s="6"/>
      <c r="O54" s="6"/>
      <c r="P54" s="81"/>
      <c r="Q54" s="82"/>
      <c r="R54" s="3"/>
      <c r="S54" s="3"/>
      <c r="T54" s="3"/>
    </row>
    <row r="55" spans="1:20" ht="15.75">
      <c r="A55" s="97"/>
      <c r="B55" s="97"/>
      <c r="C55" s="97"/>
      <c r="D55" s="97"/>
      <c r="E55" s="97"/>
      <c r="F55" s="97"/>
      <c r="G55" s="99"/>
      <c r="H55" s="97"/>
      <c r="I55" s="3"/>
      <c r="J55" s="3"/>
      <c r="K55" s="3"/>
      <c r="L55" s="3"/>
      <c r="M55" s="3"/>
      <c r="N55" s="3"/>
      <c r="O55" s="3"/>
      <c r="P55" s="3"/>
      <c r="Q55" s="3"/>
      <c r="R55" s="3"/>
      <c r="S55" s="3"/>
      <c r="T55" s="3"/>
    </row>
    <row r="56" spans="1:20" ht="15.75">
      <c r="A56" s="101" t="s">
        <v>73</v>
      </c>
      <c r="B56" s="101"/>
      <c r="C56" s="101"/>
      <c r="D56" s="101"/>
      <c r="E56" s="101"/>
      <c r="F56" s="101"/>
      <c r="G56" s="102">
        <f>G49*G50*20</f>
        <v>24.85383434675855</v>
      </c>
      <c r="H56" s="108" t="s">
        <v>4</v>
      </c>
      <c r="I56" s="3"/>
      <c r="J56" s="3"/>
      <c r="K56" s="3"/>
      <c r="L56" s="3"/>
      <c r="M56" s="3"/>
      <c r="N56" s="3"/>
      <c r="O56" s="3"/>
      <c r="P56" s="3"/>
      <c r="Q56" s="3"/>
      <c r="R56" s="3"/>
      <c r="S56" s="3"/>
      <c r="T56" s="3"/>
    </row>
    <row r="57" spans="1:20" ht="15.75">
      <c r="A57" s="97" t="s">
        <v>74</v>
      </c>
      <c r="B57" s="97"/>
      <c r="C57" s="97"/>
      <c r="D57" s="97"/>
      <c r="E57" s="97"/>
      <c r="F57" s="97"/>
      <c r="G57" s="98">
        <f>G50*G49*25</f>
        <v>31.067292933448186</v>
      </c>
      <c r="H57" s="109" t="s">
        <v>4</v>
      </c>
      <c r="I57" s="3"/>
      <c r="J57" s="3"/>
      <c r="K57" s="3"/>
      <c r="L57" s="3"/>
      <c r="M57" s="3"/>
      <c r="N57" s="3"/>
      <c r="O57" s="3"/>
      <c r="P57" s="3"/>
      <c r="Q57" s="3"/>
      <c r="R57" s="3"/>
      <c r="S57" s="3"/>
      <c r="T57" s="3"/>
    </row>
    <row r="58" spans="1:20" ht="15.75">
      <c r="A58" s="101" t="s">
        <v>75</v>
      </c>
      <c r="B58" s="101"/>
      <c r="C58" s="101"/>
      <c r="D58" s="101"/>
      <c r="E58" s="101"/>
      <c r="F58" s="101"/>
      <c r="G58" s="102">
        <f>G50*G49*30</f>
        <v>37.280751520137827</v>
      </c>
      <c r="H58" s="108" t="s">
        <v>4</v>
      </c>
      <c r="I58" s="3"/>
      <c r="J58" s="3"/>
      <c r="K58" s="3"/>
      <c r="L58" s="3"/>
      <c r="M58" s="3"/>
      <c r="N58" s="3"/>
      <c r="O58" s="3"/>
      <c r="P58" s="3"/>
      <c r="Q58" s="3"/>
      <c r="R58" s="3"/>
      <c r="S58" s="3"/>
      <c r="T58" s="3"/>
    </row>
    <row r="59" spans="1:20" ht="15.75">
      <c r="A59" s="97" t="s">
        <v>76</v>
      </c>
      <c r="B59" s="97"/>
      <c r="C59" s="97"/>
      <c r="D59" s="97"/>
      <c r="E59" s="97"/>
      <c r="F59" s="97"/>
      <c r="G59" s="98">
        <f>G50*G49*35</f>
        <v>43.49421010682746</v>
      </c>
      <c r="H59" s="109" t="s">
        <v>4</v>
      </c>
      <c r="I59" s="3"/>
      <c r="J59" s="3"/>
      <c r="K59" s="3"/>
      <c r="L59" s="3"/>
      <c r="M59" s="3"/>
      <c r="N59" s="3"/>
      <c r="O59" s="3"/>
      <c r="P59" s="3"/>
      <c r="Q59" s="3"/>
      <c r="R59" s="3"/>
      <c r="S59" s="3"/>
      <c r="T59" s="3"/>
    </row>
    <row r="60" spans="1:20" ht="15.75">
      <c r="A60" s="101" t="s">
        <v>77</v>
      </c>
      <c r="B60" s="101"/>
      <c r="C60" s="101"/>
      <c r="D60" s="101"/>
      <c r="E60" s="101"/>
      <c r="F60" s="101"/>
      <c r="G60" s="102">
        <f>G50*G49*40</f>
        <v>49.7076686935171</v>
      </c>
      <c r="H60" s="108" t="s">
        <v>4</v>
      </c>
      <c r="I60" s="3"/>
      <c r="J60" s="3"/>
      <c r="K60" s="3"/>
      <c r="L60" s="3"/>
      <c r="M60" s="3"/>
      <c r="N60" s="3"/>
      <c r="O60" s="3"/>
      <c r="P60" s="3"/>
      <c r="Q60" s="3"/>
      <c r="R60" s="3"/>
      <c r="S60" s="3"/>
      <c r="T60" s="3"/>
    </row>
    <row r="61" spans="1:20" s="120" customFormat="1" ht="15.75">
      <c r="A61" s="97" t="s">
        <v>78</v>
      </c>
      <c r="B61" s="100"/>
      <c r="C61" s="100"/>
      <c r="D61" s="100"/>
      <c r="E61" s="100"/>
      <c r="F61" s="100"/>
      <c r="G61" s="113">
        <f>G50*G49*45</f>
        <v>55.92112728020674</v>
      </c>
      <c r="H61" s="118" t="s">
        <v>4</v>
      </c>
      <c r="I61" s="129"/>
      <c r="J61" s="129"/>
      <c r="K61" s="129"/>
      <c r="L61" s="129"/>
      <c r="M61" s="129"/>
      <c r="N61" s="129"/>
      <c r="O61" s="129"/>
      <c r="P61" s="129"/>
      <c r="Q61" s="129"/>
      <c r="R61" s="129"/>
      <c r="S61" s="129"/>
      <c r="T61" s="129"/>
    </row>
    <row r="62" spans="1:20" ht="15.75">
      <c r="A62" s="101" t="s">
        <v>79</v>
      </c>
      <c r="B62" s="101"/>
      <c r="C62" s="101"/>
      <c r="D62" s="101"/>
      <c r="E62" s="101"/>
      <c r="F62" s="101"/>
      <c r="G62" s="119">
        <f>G50*G49*50</f>
        <v>62.134585866896373</v>
      </c>
      <c r="H62" s="108" t="s">
        <v>4</v>
      </c>
      <c r="I62" s="3"/>
      <c r="J62" s="3"/>
      <c r="K62" s="3"/>
      <c r="L62" s="3"/>
      <c r="M62" s="3"/>
      <c r="N62" s="3"/>
      <c r="O62" s="3"/>
      <c r="P62" s="3"/>
      <c r="Q62" s="3"/>
      <c r="R62" s="3"/>
      <c r="S62" s="3"/>
      <c r="T62" s="3"/>
    </row>
    <row r="63" spans="1:20">
      <c r="A63" s="6"/>
      <c r="B63" s="6"/>
      <c r="C63" s="6"/>
      <c r="D63" s="6"/>
      <c r="E63" s="6"/>
      <c r="F63" s="6"/>
      <c r="G63" s="6"/>
      <c r="H63" s="78"/>
      <c r="I63" s="3"/>
      <c r="J63" s="3"/>
      <c r="K63" s="3"/>
      <c r="L63" s="3"/>
      <c r="M63" s="3"/>
      <c r="N63" s="3"/>
      <c r="O63" s="3"/>
      <c r="P63" s="3"/>
      <c r="Q63" s="3"/>
      <c r="R63" s="3"/>
      <c r="S63" s="3"/>
      <c r="T63" s="3"/>
    </row>
    <row r="64" spans="1:20">
      <c r="A64" s="10" t="s">
        <v>42</v>
      </c>
      <c r="B64" s="3"/>
      <c r="C64" s="3"/>
      <c r="D64" s="3"/>
      <c r="E64" s="3"/>
      <c r="F64" s="3"/>
      <c r="G64" s="3"/>
      <c r="H64" s="10"/>
      <c r="I64" s="3"/>
      <c r="J64" s="3"/>
      <c r="K64" s="3"/>
      <c r="L64" s="3"/>
      <c r="M64" s="3"/>
      <c r="N64" s="3"/>
      <c r="O64" s="3"/>
      <c r="P64" s="3"/>
      <c r="Q64" s="3"/>
      <c r="R64" s="3"/>
      <c r="S64" s="3"/>
      <c r="T64" s="3"/>
    </row>
    <row r="65" spans="1:20">
      <c r="A65" s="3"/>
      <c r="B65" s="3"/>
      <c r="C65" s="3"/>
      <c r="D65" s="3"/>
      <c r="E65" s="3"/>
      <c r="F65" s="3"/>
      <c r="G65" s="3"/>
      <c r="H65" s="10"/>
      <c r="I65" s="3"/>
      <c r="J65" s="3"/>
      <c r="K65" s="3"/>
      <c r="L65" s="3"/>
      <c r="M65" s="3"/>
      <c r="N65" s="3"/>
      <c r="O65" s="3"/>
      <c r="P65" s="3"/>
      <c r="Q65" s="3"/>
      <c r="R65" s="3"/>
      <c r="S65" s="3"/>
      <c r="T65" s="3"/>
    </row>
    <row r="66" spans="1:20">
      <c r="A66" s="3"/>
      <c r="B66" s="3"/>
      <c r="C66" s="3"/>
      <c r="D66" s="3"/>
      <c r="E66" s="3"/>
      <c r="F66" s="3"/>
      <c r="G66" s="3"/>
      <c r="H66" s="10"/>
      <c r="I66" s="3"/>
      <c r="J66" s="3"/>
      <c r="K66" s="3"/>
      <c r="L66" s="3"/>
      <c r="M66" s="3"/>
      <c r="N66" s="3"/>
      <c r="O66" s="3"/>
      <c r="P66" s="3"/>
      <c r="Q66" s="3"/>
      <c r="R66" s="3"/>
      <c r="S66" s="3"/>
      <c r="T66" s="3"/>
    </row>
    <row r="67" spans="1:20">
      <c r="A67" s="3"/>
      <c r="B67" s="3"/>
      <c r="C67" s="3"/>
      <c r="D67" s="3"/>
      <c r="E67" s="3"/>
      <c r="F67" s="3"/>
      <c r="G67" s="3"/>
      <c r="H67" s="10"/>
      <c r="I67" s="3"/>
      <c r="J67" s="3"/>
      <c r="K67" s="3"/>
      <c r="L67" s="3"/>
      <c r="M67" s="3"/>
      <c r="N67" s="3"/>
      <c r="O67" s="3"/>
      <c r="P67" s="3"/>
      <c r="Q67" s="3"/>
      <c r="R67" s="3"/>
      <c r="S67" s="3"/>
      <c r="T67" s="3"/>
    </row>
    <row r="68" spans="1:20">
      <c r="A68" s="3"/>
      <c r="B68" s="3"/>
      <c r="C68" s="3"/>
      <c r="D68" s="3"/>
      <c r="E68" s="3"/>
      <c r="F68" s="3"/>
      <c r="G68" s="3"/>
      <c r="H68" s="10"/>
      <c r="I68" s="3"/>
      <c r="J68" s="3"/>
      <c r="K68" s="3"/>
      <c r="L68" s="3"/>
      <c r="M68" s="3"/>
      <c r="N68" s="3"/>
      <c r="O68" s="3"/>
      <c r="P68" s="3"/>
      <c r="Q68" s="3"/>
      <c r="R68" s="3"/>
      <c r="S68" s="3"/>
      <c r="T68" s="3"/>
    </row>
    <row r="69" spans="1:20">
      <c r="A69" s="3"/>
      <c r="B69" s="3"/>
      <c r="C69" s="3"/>
      <c r="D69" s="3"/>
      <c r="E69" s="3"/>
      <c r="F69" s="3"/>
      <c r="G69" s="3"/>
      <c r="H69" s="10"/>
      <c r="I69" s="3"/>
      <c r="J69" s="3"/>
      <c r="K69" s="3"/>
      <c r="L69" s="3"/>
      <c r="M69" s="3"/>
      <c r="N69" s="3"/>
      <c r="O69" s="3"/>
      <c r="P69" s="3"/>
      <c r="Q69" s="3"/>
      <c r="R69" s="3"/>
      <c r="S69" s="3"/>
      <c r="T69" s="3"/>
    </row>
    <row r="70" spans="1:20">
      <c r="A70" s="3"/>
      <c r="B70" s="3"/>
      <c r="C70" s="3"/>
      <c r="D70" s="3"/>
      <c r="E70" s="3"/>
      <c r="F70" s="3"/>
      <c r="G70" s="3"/>
      <c r="H70" s="10"/>
      <c r="I70" s="3"/>
      <c r="J70" s="3"/>
      <c r="K70" s="3"/>
      <c r="L70" s="3"/>
      <c r="M70" s="3"/>
      <c r="N70" s="3"/>
      <c r="O70" s="3"/>
      <c r="P70" s="3"/>
      <c r="Q70" s="3"/>
      <c r="R70" s="3"/>
      <c r="S70" s="3"/>
      <c r="T70" s="3"/>
    </row>
    <row r="71" spans="1:20">
      <c r="A71" s="3"/>
      <c r="B71" s="3"/>
      <c r="C71" s="3"/>
      <c r="D71" s="3"/>
      <c r="E71" s="3"/>
      <c r="F71" s="3"/>
      <c r="G71" s="3"/>
      <c r="H71" s="10"/>
      <c r="I71" s="3"/>
      <c r="J71" s="3"/>
      <c r="K71" s="3"/>
      <c r="L71" s="3"/>
      <c r="M71" s="3"/>
      <c r="N71" s="3"/>
      <c r="O71" s="3"/>
      <c r="P71" s="3"/>
      <c r="Q71" s="3"/>
      <c r="R71" s="3"/>
      <c r="S71" s="3"/>
      <c r="T71" s="3"/>
    </row>
    <row r="72" spans="1:20">
      <c r="A72" s="3"/>
      <c r="B72" s="3"/>
      <c r="C72" s="3"/>
      <c r="D72" s="3"/>
      <c r="E72" s="3"/>
      <c r="F72" s="3"/>
      <c r="G72" s="3"/>
      <c r="H72" s="10"/>
      <c r="I72" s="3"/>
      <c r="J72" s="3"/>
      <c r="K72" s="3"/>
      <c r="L72" s="3"/>
      <c r="M72" s="3"/>
      <c r="N72" s="3"/>
      <c r="O72" s="3"/>
      <c r="P72" s="3"/>
      <c r="Q72" s="3"/>
      <c r="R72" s="3"/>
      <c r="S72" s="3"/>
      <c r="T72" s="3"/>
    </row>
    <row r="73" spans="1:20">
      <c r="A73" s="3"/>
      <c r="B73" s="3"/>
      <c r="C73" s="3"/>
      <c r="D73" s="3"/>
      <c r="E73" s="3"/>
      <c r="F73" s="3"/>
      <c r="G73" s="3"/>
      <c r="H73" s="10"/>
      <c r="I73" s="3"/>
      <c r="J73" s="3"/>
      <c r="K73" s="3"/>
      <c r="L73" s="3"/>
      <c r="M73" s="3"/>
      <c r="N73" s="3"/>
      <c r="O73" s="3"/>
      <c r="P73" s="3"/>
      <c r="Q73" s="3"/>
      <c r="R73" s="3"/>
      <c r="S73" s="3"/>
      <c r="T73" s="3"/>
    </row>
    <row r="74" spans="1:20">
      <c r="A74" s="3"/>
      <c r="B74" s="3"/>
      <c r="C74" s="3"/>
      <c r="D74" s="3"/>
      <c r="E74" s="3"/>
      <c r="F74" s="3"/>
      <c r="G74" s="3"/>
      <c r="H74" s="10"/>
      <c r="I74" s="3"/>
      <c r="J74" s="3"/>
      <c r="K74" s="3"/>
      <c r="L74" s="3"/>
      <c r="M74" s="3"/>
      <c r="N74" s="3"/>
      <c r="O74" s="3"/>
      <c r="P74" s="3"/>
      <c r="Q74" s="3"/>
      <c r="R74" s="3"/>
      <c r="S74" s="3"/>
      <c r="T74" s="3"/>
    </row>
    <row r="75" spans="1:20">
      <c r="A75" s="3"/>
      <c r="B75" s="3"/>
      <c r="C75" s="3"/>
      <c r="D75" s="3"/>
      <c r="E75" s="3"/>
      <c r="F75" s="3"/>
      <c r="G75" s="3"/>
      <c r="H75" s="10"/>
      <c r="I75" s="3"/>
      <c r="J75" s="3"/>
      <c r="K75" s="3"/>
      <c r="L75" s="3"/>
      <c r="M75" s="3"/>
      <c r="N75" s="3"/>
      <c r="O75" s="3"/>
      <c r="P75" s="3"/>
      <c r="Q75" s="3"/>
      <c r="R75" s="3"/>
      <c r="S75" s="3"/>
      <c r="T75" s="3"/>
    </row>
    <row r="76" spans="1:20">
      <c r="A76" s="3"/>
      <c r="B76" s="3"/>
      <c r="C76" s="3"/>
      <c r="D76" s="3"/>
      <c r="E76" s="3"/>
      <c r="F76" s="3"/>
      <c r="G76" s="3"/>
      <c r="H76" s="10"/>
      <c r="I76" s="3"/>
      <c r="J76" s="3"/>
      <c r="K76" s="3"/>
      <c r="L76" s="3"/>
      <c r="M76" s="3"/>
      <c r="N76" s="3"/>
      <c r="O76" s="3"/>
      <c r="P76" s="3"/>
      <c r="Q76" s="3"/>
      <c r="R76" s="3"/>
      <c r="S76" s="3"/>
      <c r="T76" s="3"/>
    </row>
    <row r="77" spans="1:20">
      <c r="A77" s="3"/>
      <c r="B77" s="3"/>
      <c r="C77" s="3"/>
      <c r="D77" s="3"/>
      <c r="E77" s="3"/>
      <c r="F77" s="3"/>
      <c r="G77" s="3"/>
      <c r="H77" s="10"/>
      <c r="I77" s="3"/>
      <c r="J77" s="3"/>
      <c r="K77" s="3"/>
      <c r="L77" s="3"/>
      <c r="M77" s="3"/>
      <c r="N77" s="3"/>
      <c r="O77" s="3"/>
      <c r="P77" s="3"/>
      <c r="Q77" s="3"/>
      <c r="R77" s="3"/>
      <c r="S77" s="3"/>
      <c r="T77" s="3"/>
    </row>
    <row r="78" spans="1:20">
      <c r="A78" s="3"/>
      <c r="B78" s="3"/>
      <c r="C78" s="3"/>
      <c r="D78" s="3"/>
      <c r="E78" s="3"/>
      <c r="F78" s="3"/>
      <c r="G78" s="3"/>
      <c r="H78" s="10"/>
      <c r="I78" s="3"/>
      <c r="J78" s="3"/>
      <c r="K78" s="3"/>
      <c r="L78" s="3"/>
      <c r="M78" s="3"/>
      <c r="N78" s="3"/>
      <c r="O78" s="3"/>
      <c r="P78" s="3"/>
      <c r="Q78" s="3"/>
      <c r="R78" s="3"/>
      <c r="S78" s="3"/>
      <c r="T78" s="3"/>
    </row>
    <row r="79" spans="1:20">
      <c r="A79" s="3"/>
      <c r="B79" s="3"/>
      <c r="C79" s="3"/>
      <c r="D79" s="3"/>
      <c r="E79" s="3"/>
      <c r="F79" s="3"/>
      <c r="G79" s="3"/>
      <c r="H79" s="10"/>
      <c r="I79" s="3"/>
      <c r="J79" s="3"/>
      <c r="K79" s="3"/>
      <c r="L79" s="3"/>
      <c r="M79" s="3"/>
      <c r="N79" s="3"/>
      <c r="O79" s="3"/>
      <c r="P79" s="3"/>
      <c r="Q79" s="3"/>
      <c r="R79" s="3"/>
      <c r="S79" s="3"/>
      <c r="T79" s="3"/>
    </row>
    <row r="80" spans="1:20">
      <c r="A80" s="3"/>
      <c r="B80" s="3"/>
      <c r="C80" s="3"/>
      <c r="D80" s="3"/>
      <c r="E80" s="3"/>
      <c r="F80" s="3"/>
      <c r="G80" s="3"/>
      <c r="H80" s="10"/>
      <c r="I80" s="3"/>
      <c r="J80" s="3"/>
      <c r="K80" s="3"/>
      <c r="L80" s="3"/>
      <c r="M80" s="3"/>
      <c r="N80" s="3"/>
      <c r="O80" s="3"/>
      <c r="P80" s="3"/>
      <c r="Q80" s="3"/>
      <c r="R80" s="3"/>
      <c r="S80" s="3"/>
      <c r="T80" s="3"/>
    </row>
    <row r="81" spans="1:20">
      <c r="A81" s="3"/>
      <c r="B81" s="3"/>
      <c r="C81" s="3"/>
      <c r="D81" s="3"/>
      <c r="E81" s="3"/>
      <c r="F81" s="3"/>
      <c r="G81" s="3"/>
      <c r="H81" s="10"/>
      <c r="I81" s="3"/>
      <c r="J81" s="3"/>
      <c r="K81" s="3"/>
      <c r="L81" s="3"/>
      <c r="M81" s="3"/>
      <c r="N81" s="3"/>
      <c r="O81" s="3"/>
      <c r="P81" s="3"/>
      <c r="Q81" s="3"/>
      <c r="R81" s="3"/>
      <c r="S81" s="3"/>
      <c r="T81" s="3"/>
    </row>
    <row r="82" spans="1:20">
      <c r="A82" s="3"/>
      <c r="B82" s="3"/>
      <c r="C82" s="3"/>
      <c r="D82" s="3"/>
      <c r="E82" s="3"/>
      <c r="F82" s="3"/>
      <c r="G82" s="3"/>
      <c r="H82" s="10"/>
      <c r="I82" s="3"/>
      <c r="J82" s="3"/>
      <c r="K82" s="3"/>
      <c r="L82" s="3"/>
      <c r="M82" s="3"/>
      <c r="N82" s="3"/>
      <c r="O82" s="3"/>
      <c r="P82" s="3"/>
      <c r="Q82" s="3"/>
      <c r="R82" s="3"/>
      <c r="S82" s="3"/>
      <c r="T82" s="3"/>
    </row>
    <row r="83" spans="1:20">
      <c r="A83" s="3"/>
      <c r="B83" s="3"/>
      <c r="C83" s="3"/>
      <c r="D83" s="3"/>
      <c r="E83" s="3"/>
      <c r="F83" s="3"/>
      <c r="G83" s="3"/>
      <c r="H83" s="10"/>
      <c r="I83" s="3"/>
      <c r="J83" s="3"/>
      <c r="K83" s="3"/>
      <c r="L83" s="3"/>
      <c r="M83" s="3"/>
      <c r="N83" s="3"/>
      <c r="O83" s="3"/>
      <c r="P83" s="3"/>
      <c r="Q83" s="3"/>
      <c r="R83" s="3"/>
      <c r="S83" s="3"/>
      <c r="T83" s="3"/>
    </row>
    <row r="84" spans="1:20">
      <c r="A84" s="3"/>
      <c r="B84" s="3"/>
      <c r="C84" s="3"/>
      <c r="D84" s="3"/>
      <c r="E84" s="3"/>
      <c r="F84" s="3"/>
      <c r="G84" s="3"/>
      <c r="H84" s="10"/>
      <c r="I84" s="3"/>
      <c r="J84" s="3"/>
      <c r="K84" s="3"/>
      <c r="L84" s="3"/>
      <c r="M84" s="3"/>
      <c r="N84" s="3"/>
      <c r="O84" s="3"/>
      <c r="P84" s="3"/>
      <c r="Q84" s="3"/>
      <c r="R84" s="3"/>
      <c r="S84" s="3"/>
      <c r="T84" s="3"/>
    </row>
    <row r="85" spans="1:20">
      <c r="A85" s="3"/>
      <c r="B85" s="3"/>
      <c r="C85" s="3"/>
      <c r="D85" s="3"/>
      <c r="E85" s="3"/>
      <c r="F85" s="3"/>
      <c r="G85" s="3"/>
      <c r="H85" s="10"/>
      <c r="I85" s="3"/>
      <c r="J85" s="3"/>
      <c r="K85" s="3"/>
      <c r="L85" s="3"/>
      <c r="M85" s="3"/>
      <c r="N85" s="3"/>
      <c r="O85" s="3"/>
      <c r="P85" s="3"/>
      <c r="Q85" s="3"/>
      <c r="R85" s="3"/>
      <c r="S85" s="3"/>
      <c r="T85" s="3"/>
    </row>
    <row r="86" spans="1:20">
      <c r="A86" s="3"/>
      <c r="B86" s="3"/>
      <c r="C86" s="3"/>
      <c r="D86" s="3"/>
      <c r="E86" s="3"/>
      <c r="F86" s="3"/>
      <c r="G86" s="3"/>
      <c r="H86" s="10"/>
      <c r="I86" s="3"/>
      <c r="J86" s="3"/>
      <c r="K86" s="3"/>
      <c r="L86" s="3"/>
      <c r="M86" s="3"/>
      <c r="N86" s="3"/>
      <c r="O86" s="3"/>
      <c r="P86" s="3"/>
      <c r="Q86" s="3"/>
      <c r="R86" s="3"/>
      <c r="S86" s="3"/>
      <c r="T86" s="3"/>
    </row>
    <row r="87" spans="1:20">
      <c r="A87" s="3"/>
      <c r="B87" s="3"/>
      <c r="C87" s="3"/>
      <c r="D87" s="3"/>
      <c r="E87" s="3"/>
      <c r="F87" s="3"/>
      <c r="G87" s="3"/>
      <c r="H87" s="10"/>
      <c r="I87" s="3"/>
      <c r="J87" s="3"/>
      <c r="K87" s="3"/>
      <c r="L87" s="3"/>
      <c r="M87" s="3"/>
      <c r="N87" s="3"/>
      <c r="O87" s="3"/>
      <c r="P87" s="3"/>
      <c r="Q87" s="3"/>
      <c r="R87" s="3"/>
      <c r="S87" s="3"/>
      <c r="T87" s="3"/>
    </row>
    <row r="88" spans="1:20">
      <c r="A88" s="3"/>
      <c r="B88" s="3"/>
      <c r="C88" s="3"/>
      <c r="D88" s="3"/>
      <c r="E88" s="3"/>
      <c r="F88" s="3"/>
      <c r="G88" s="3"/>
      <c r="H88" s="10"/>
      <c r="I88" s="3"/>
      <c r="J88" s="3"/>
      <c r="K88" s="3"/>
      <c r="L88" s="3"/>
      <c r="M88" s="3"/>
      <c r="N88" s="3"/>
      <c r="O88" s="3"/>
      <c r="P88" s="3"/>
      <c r="Q88" s="3"/>
      <c r="R88" s="3"/>
      <c r="S88" s="3"/>
      <c r="T88" s="3"/>
    </row>
    <row r="89" spans="1:20">
      <c r="A89" s="3"/>
      <c r="B89" s="3"/>
      <c r="C89" s="3"/>
      <c r="D89" s="3"/>
      <c r="E89" s="3"/>
      <c r="F89" s="3"/>
      <c r="G89" s="3"/>
      <c r="H89" s="10"/>
      <c r="I89" s="3"/>
      <c r="J89" s="3"/>
      <c r="K89" s="3"/>
      <c r="L89" s="3"/>
      <c r="M89" s="3"/>
      <c r="N89" s="3"/>
      <c r="O89" s="3"/>
      <c r="P89" s="3"/>
      <c r="Q89" s="3"/>
      <c r="R89" s="3"/>
      <c r="S89" s="3"/>
      <c r="T89" s="3"/>
    </row>
    <row r="90" spans="1:20">
      <c r="A90" s="3"/>
      <c r="B90" s="3"/>
      <c r="C90" s="3"/>
      <c r="D90" s="3"/>
      <c r="E90" s="3"/>
      <c r="F90" s="3"/>
      <c r="G90" s="3"/>
      <c r="H90" s="10"/>
      <c r="I90" s="3"/>
      <c r="J90" s="3"/>
      <c r="K90" s="3"/>
      <c r="L90" s="3"/>
      <c r="M90" s="3"/>
      <c r="N90" s="3"/>
      <c r="O90" s="3"/>
      <c r="P90" s="3"/>
      <c r="Q90" s="3"/>
      <c r="R90" s="3"/>
      <c r="S90" s="3"/>
      <c r="T90" s="3"/>
    </row>
    <row r="91" spans="1:20">
      <c r="A91" s="3"/>
      <c r="B91" s="3"/>
      <c r="C91" s="3"/>
      <c r="D91" s="3"/>
      <c r="E91" s="3"/>
      <c r="F91" s="3"/>
      <c r="G91" s="3"/>
      <c r="H91" s="10"/>
      <c r="I91" s="3"/>
      <c r="J91" s="3"/>
      <c r="K91" s="3"/>
      <c r="L91" s="3"/>
      <c r="M91" s="3"/>
      <c r="N91" s="3"/>
      <c r="O91" s="3"/>
      <c r="P91" s="3"/>
      <c r="Q91" s="3"/>
      <c r="R91" s="3"/>
      <c r="S91" s="3"/>
      <c r="T91" s="3"/>
    </row>
    <row r="92" spans="1:20">
      <c r="A92" s="3"/>
      <c r="B92" s="3"/>
      <c r="C92" s="3"/>
      <c r="D92" s="3"/>
      <c r="E92" s="3"/>
      <c r="F92" s="3"/>
      <c r="G92" s="3"/>
      <c r="H92" s="10"/>
      <c r="I92" s="3"/>
      <c r="J92" s="3"/>
      <c r="K92" s="3"/>
      <c r="L92" s="3"/>
      <c r="M92" s="3"/>
      <c r="N92" s="3"/>
      <c r="O92" s="3"/>
      <c r="P92" s="3"/>
      <c r="Q92" s="3"/>
      <c r="R92" s="3"/>
      <c r="S92" s="3"/>
      <c r="T92" s="3"/>
    </row>
    <row r="93" spans="1:20">
      <c r="A93" s="3"/>
      <c r="B93" s="3"/>
      <c r="C93" s="3"/>
      <c r="D93" s="3"/>
      <c r="E93" s="3"/>
      <c r="F93" s="3"/>
      <c r="G93" s="3"/>
      <c r="H93" s="10"/>
      <c r="I93" s="3"/>
      <c r="J93" s="3"/>
      <c r="K93" s="3"/>
      <c r="L93" s="3"/>
      <c r="M93" s="3"/>
      <c r="N93" s="3"/>
      <c r="O93" s="3"/>
      <c r="P93" s="3"/>
      <c r="Q93" s="3"/>
      <c r="R93" s="3"/>
      <c r="S93" s="3"/>
      <c r="T93" s="3"/>
    </row>
    <row r="94" spans="1:20">
      <c r="A94" s="3"/>
      <c r="B94" s="3"/>
      <c r="C94" s="3"/>
      <c r="D94" s="3"/>
      <c r="E94" s="3"/>
      <c r="F94" s="3"/>
      <c r="G94" s="3"/>
      <c r="H94" s="10"/>
      <c r="I94" s="3"/>
      <c r="J94" s="3"/>
      <c r="K94" s="3"/>
      <c r="L94" s="3"/>
      <c r="M94" s="3"/>
      <c r="N94" s="3"/>
      <c r="O94" s="3"/>
      <c r="P94" s="3"/>
      <c r="Q94" s="3"/>
      <c r="R94" s="3"/>
      <c r="S94" s="3"/>
      <c r="T94" s="3"/>
    </row>
    <row r="95" spans="1:20">
      <c r="A95" s="3"/>
      <c r="B95" s="3"/>
      <c r="C95" s="3"/>
      <c r="D95" s="3"/>
      <c r="E95" s="3"/>
      <c r="F95" s="3"/>
      <c r="G95" s="3"/>
      <c r="H95" s="10"/>
      <c r="I95" s="3"/>
      <c r="J95" s="3"/>
      <c r="K95" s="3"/>
      <c r="L95" s="3"/>
      <c r="M95" s="3"/>
      <c r="N95" s="3"/>
      <c r="O95" s="3"/>
      <c r="P95" s="3"/>
      <c r="Q95" s="3"/>
      <c r="R95" s="3"/>
      <c r="S95" s="3"/>
      <c r="T95" s="3"/>
    </row>
    <row r="96" spans="1:20">
      <c r="A96" s="3"/>
      <c r="B96" s="3"/>
      <c r="C96" s="3"/>
      <c r="D96" s="3"/>
      <c r="E96" s="3"/>
      <c r="F96" s="3"/>
      <c r="G96" s="3"/>
      <c r="H96" s="10"/>
      <c r="I96" s="3"/>
      <c r="J96" s="3"/>
      <c r="K96" s="3"/>
      <c r="L96" s="3"/>
      <c r="M96" s="3"/>
      <c r="N96" s="3"/>
      <c r="O96" s="3"/>
      <c r="P96" s="3"/>
      <c r="Q96" s="3"/>
      <c r="R96" s="3"/>
      <c r="S96" s="3"/>
      <c r="T96" s="3"/>
    </row>
    <row r="97" spans="1:20">
      <c r="A97" s="3"/>
      <c r="B97" s="3"/>
      <c r="C97" s="3"/>
      <c r="D97" s="3"/>
      <c r="E97" s="3"/>
      <c r="F97" s="3"/>
      <c r="G97" s="3"/>
      <c r="H97" s="10"/>
      <c r="I97" s="3"/>
      <c r="J97" s="3"/>
      <c r="K97" s="3"/>
      <c r="L97" s="3"/>
      <c r="M97" s="3"/>
      <c r="N97" s="3"/>
      <c r="O97" s="3"/>
      <c r="P97" s="3"/>
      <c r="Q97" s="3"/>
      <c r="R97" s="3"/>
      <c r="S97" s="3"/>
      <c r="T97" s="3"/>
    </row>
    <row r="98" spans="1:20">
      <c r="A98" s="3"/>
      <c r="B98" s="3"/>
      <c r="C98" s="3"/>
      <c r="D98" s="3"/>
      <c r="E98" s="3"/>
      <c r="F98" s="3"/>
      <c r="G98" s="3"/>
      <c r="H98" s="10"/>
      <c r="I98" s="3"/>
      <c r="J98" s="3"/>
      <c r="K98" s="3"/>
      <c r="L98" s="3"/>
      <c r="M98" s="3"/>
      <c r="N98" s="3"/>
      <c r="O98" s="3"/>
      <c r="P98" s="3"/>
      <c r="Q98" s="3"/>
      <c r="R98" s="3"/>
      <c r="S98" s="3"/>
      <c r="T98" s="3"/>
    </row>
    <row r="99" spans="1:20">
      <c r="A99" s="3"/>
      <c r="B99" s="3"/>
      <c r="C99" s="3"/>
      <c r="D99" s="3"/>
      <c r="E99" s="3"/>
      <c r="F99" s="3"/>
      <c r="G99" s="3"/>
      <c r="H99" s="10"/>
      <c r="I99" s="3"/>
      <c r="J99" s="3"/>
      <c r="K99" s="3"/>
      <c r="L99" s="3"/>
      <c r="M99" s="3"/>
      <c r="N99" s="3"/>
      <c r="O99" s="3"/>
      <c r="P99" s="3"/>
      <c r="Q99" s="3"/>
      <c r="R99" s="3"/>
      <c r="S99" s="3"/>
      <c r="T99" s="3"/>
    </row>
    <row r="100" spans="1:20">
      <c r="A100" s="3"/>
      <c r="B100" s="3"/>
      <c r="C100" s="3"/>
      <c r="D100" s="3"/>
      <c r="E100" s="3"/>
      <c r="F100" s="3"/>
      <c r="G100" s="3"/>
      <c r="H100" s="10"/>
      <c r="I100" s="3"/>
      <c r="J100" s="3"/>
      <c r="K100" s="3"/>
      <c r="L100" s="3"/>
      <c r="M100" s="3"/>
      <c r="N100" s="3"/>
      <c r="O100" s="3"/>
      <c r="P100" s="3"/>
      <c r="Q100" s="3"/>
      <c r="R100" s="3"/>
      <c r="S100" s="3"/>
      <c r="T100" s="3"/>
    </row>
    <row r="101" spans="1:20">
      <c r="A101" s="3"/>
      <c r="B101" s="3"/>
      <c r="C101" s="3"/>
      <c r="D101" s="3"/>
      <c r="E101" s="3"/>
      <c r="F101" s="3"/>
      <c r="G101" s="3"/>
      <c r="H101" s="10"/>
      <c r="I101" s="3"/>
      <c r="J101" s="3"/>
      <c r="K101" s="3"/>
      <c r="L101" s="3"/>
      <c r="M101" s="3"/>
      <c r="N101" s="3"/>
      <c r="O101" s="3"/>
      <c r="P101" s="3"/>
      <c r="Q101" s="3"/>
      <c r="R101" s="3"/>
      <c r="S101" s="3"/>
      <c r="T101" s="3"/>
    </row>
    <row r="102" spans="1:20">
      <c r="A102" s="3"/>
      <c r="B102" s="3"/>
      <c r="C102" s="3"/>
      <c r="D102" s="3"/>
      <c r="E102" s="3"/>
      <c r="F102" s="3"/>
      <c r="G102" s="3"/>
      <c r="H102" s="10"/>
      <c r="I102" s="3"/>
      <c r="J102" s="3"/>
      <c r="K102" s="3"/>
      <c r="L102" s="3"/>
      <c r="M102" s="3"/>
      <c r="N102" s="3"/>
      <c r="O102" s="3"/>
      <c r="P102" s="3"/>
      <c r="Q102" s="3"/>
      <c r="R102" s="3"/>
      <c r="S102" s="3"/>
      <c r="T102" s="3"/>
    </row>
    <row r="103" spans="1:20">
      <c r="A103" s="3"/>
      <c r="B103" s="3"/>
      <c r="C103" s="3"/>
      <c r="D103" s="3"/>
      <c r="E103" s="3"/>
      <c r="F103" s="3"/>
      <c r="G103" s="3"/>
      <c r="H103" s="10"/>
      <c r="I103" s="3"/>
      <c r="J103" s="3"/>
      <c r="K103" s="3"/>
      <c r="L103" s="3"/>
      <c r="M103" s="3"/>
      <c r="N103" s="3"/>
      <c r="O103" s="3"/>
      <c r="P103" s="3"/>
      <c r="Q103" s="3"/>
      <c r="R103" s="3"/>
      <c r="S103" s="3"/>
      <c r="T103" s="3"/>
    </row>
    <row r="104" spans="1:20">
      <c r="A104" s="3"/>
      <c r="B104" s="3"/>
      <c r="C104" s="3"/>
      <c r="D104" s="3"/>
      <c r="E104" s="3"/>
      <c r="F104" s="3"/>
      <c r="G104" s="3"/>
      <c r="H104" s="10"/>
      <c r="I104" s="3"/>
      <c r="J104" s="3"/>
      <c r="K104" s="3"/>
      <c r="L104" s="3"/>
      <c r="M104" s="3"/>
      <c r="N104" s="3"/>
      <c r="O104" s="3"/>
      <c r="P104" s="3"/>
      <c r="Q104" s="3"/>
      <c r="R104" s="3"/>
      <c r="S104" s="3"/>
      <c r="T104" s="3"/>
    </row>
    <row r="105" spans="1:20">
      <c r="A105" s="3"/>
      <c r="B105" s="3"/>
      <c r="C105" s="3"/>
      <c r="D105" s="3"/>
      <c r="E105" s="3"/>
      <c r="F105" s="3"/>
      <c r="G105" s="3"/>
      <c r="H105" s="10"/>
      <c r="I105" s="3"/>
      <c r="J105" s="3"/>
      <c r="K105" s="3"/>
      <c r="L105" s="3"/>
      <c r="M105" s="3"/>
      <c r="N105" s="3"/>
      <c r="O105" s="3"/>
      <c r="P105" s="3"/>
      <c r="Q105" s="3"/>
      <c r="R105" s="3"/>
      <c r="S105" s="3"/>
      <c r="T105" s="3"/>
    </row>
    <row r="106" spans="1:20">
      <c r="A106" s="3"/>
      <c r="B106" s="3"/>
      <c r="C106" s="3"/>
      <c r="D106" s="3"/>
      <c r="E106" s="3"/>
      <c r="F106" s="3"/>
      <c r="G106" s="3"/>
      <c r="H106" s="10"/>
      <c r="I106" s="3"/>
      <c r="J106" s="3"/>
      <c r="K106" s="3"/>
      <c r="L106" s="3"/>
      <c r="M106" s="3"/>
      <c r="N106" s="3"/>
      <c r="O106" s="3"/>
      <c r="P106" s="3"/>
      <c r="Q106" s="3"/>
      <c r="R106" s="3"/>
      <c r="S106" s="3"/>
      <c r="T106" s="3"/>
    </row>
    <row r="107" spans="1:20">
      <c r="A107" s="3"/>
      <c r="B107" s="3"/>
      <c r="C107" s="3"/>
      <c r="D107" s="3"/>
      <c r="E107" s="3"/>
      <c r="F107" s="3"/>
      <c r="G107" s="3"/>
      <c r="H107" s="10"/>
      <c r="I107" s="3"/>
      <c r="J107" s="3"/>
      <c r="K107" s="3"/>
      <c r="L107" s="3"/>
      <c r="M107" s="3"/>
      <c r="N107" s="3"/>
      <c r="O107" s="3"/>
      <c r="P107" s="3"/>
      <c r="Q107" s="3"/>
      <c r="R107" s="3"/>
      <c r="S107" s="3"/>
      <c r="T107" s="3"/>
    </row>
    <row r="108" spans="1:20">
      <c r="A108" s="3"/>
      <c r="B108" s="3"/>
      <c r="C108" s="3"/>
      <c r="D108" s="3"/>
      <c r="E108" s="3"/>
      <c r="F108" s="3"/>
      <c r="G108" s="3"/>
      <c r="H108" s="10"/>
      <c r="I108" s="3"/>
      <c r="J108" s="3"/>
      <c r="K108" s="3"/>
      <c r="L108" s="3"/>
      <c r="M108" s="3"/>
      <c r="N108" s="3"/>
      <c r="O108" s="3"/>
      <c r="P108" s="3"/>
      <c r="Q108" s="3"/>
      <c r="R108" s="3"/>
      <c r="S108" s="3"/>
      <c r="T108" s="3"/>
    </row>
    <row r="109" spans="1:20">
      <c r="A109" s="3"/>
      <c r="B109" s="3"/>
      <c r="C109" s="3"/>
      <c r="D109" s="3"/>
      <c r="E109" s="3"/>
      <c r="F109" s="3"/>
      <c r="G109" s="3"/>
      <c r="H109" s="10"/>
      <c r="I109" s="3"/>
      <c r="J109" s="3"/>
      <c r="K109" s="3"/>
      <c r="L109" s="3"/>
      <c r="M109" s="3"/>
      <c r="N109" s="3"/>
      <c r="O109" s="3"/>
      <c r="P109" s="3"/>
      <c r="Q109" s="3"/>
      <c r="R109" s="3"/>
      <c r="S109" s="3"/>
      <c r="T109" s="3"/>
    </row>
    <row r="110" spans="1:20">
      <c r="A110" s="3"/>
      <c r="B110" s="3"/>
      <c r="C110" s="3"/>
      <c r="D110" s="3"/>
      <c r="E110" s="3"/>
      <c r="F110" s="3"/>
      <c r="G110" s="3"/>
      <c r="H110" s="10"/>
      <c r="I110" s="3"/>
      <c r="J110" s="3"/>
      <c r="K110" s="3"/>
      <c r="L110" s="3"/>
      <c r="M110" s="3"/>
      <c r="N110" s="3"/>
      <c r="O110" s="3"/>
      <c r="P110" s="3"/>
      <c r="Q110" s="3"/>
      <c r="R110" s="3"/>
      <c r="S110" s="3"/>
      <c r="T110" s="3"/>
    </row>
    <row r="111" spans="1:20">
      <c r="A111" s="3"/>
      <c r="B111" s="3"/>
      <c r="C111" s="3"/>
      <c r="D111" s="3"/>
      <c r="E111" s="3"/>
      <c r="F111" s="3"/>
      <c r="G111" s="3"/>
      <c r="H111" s="10"/>
      <c r="I111" s="3"/>
      <c r="J111" s="3"/>
      <c r="K111" s="3"/>
      <c r="L111" s="3"/>
      <c r="M111" s="3"/>
      <c r="N111" s="3"/>
      <c r="O111" s="3"/>
      <c r="P111" s="3"/>
      <c r="Q111" s="3"/>
      <c r="R111" s="3"/>
      <c r="S111" s="3"/>
      <c r="T111" s="3"/>
    </row>
    <row r="112" spans="1:20">
      <c r="A112" s="3"/>
      <c r="B112" s="3"/>
      <c r="C112" s="3"/>
      <c r="D112" s="3"/>
      <c r="E112" s="3"/>
      <c r="F112" s="3"/>
      <c r="G112" s="3"/>
      <c r="H112" s="10"/>
      <c r="I112" s="3"/>
      <c r="J112" s="3"/>
      <c r="K112" s="3"/>
      <c r="L112" s="3"/>
      <c r="M112" s="3"/>
      <c r="N112" s="3"/>
      <c r="O112" s="3"/>
      <c r="P112" s="3"/>
      <c r="Q112" s="3"/>
      <c r="R112" s="3"/>
      <c r="S112" s="3"/>
      <c r="T112" s="3"/>
    </row>
    <row r="113" spans="1:20">
      <c r="A113" s="3"/>
      <c r="B113" s="3"/>
      <c r="C113" s="3"/>
      <c r="D113" s="3"/>
      <c r="E113" s="3"/>
      <c r="F113" s="3"/>
      <c r="G113" s="3"/>
      <c r="H113" s="10"/>
      <c r="I113" s="3"/>
      <c r="J113" s="3"/>
      <c r="K113" s="3"/>
      <c r="L113" s="3"/>
      <c r="M113" s="3"/>
      <c r="N113" s="3"/>
      <c r="O113" s="3"/>
      <c r="P113" s="3"/>
      <c r="Q113" s="3"/>
      <c r="R113" s="3"/>
      <c r="S113" s="3"/>
      <c r="T113" s="3"/>
    </row>
    <row r="114" spans="1:20">
      <c r="A114" s="3"/>
      <c r="B114" s="3"/>
      <c r="C114" s="3"/>
      <c r="D114" s="3"/>
      <c r="E114" s="3"/>
      <c r="F114" s="3"/>
      <c r="G114" s="3"/>
      <c r="H114" s="10"/>
      <c r="I114" s="3"/>
      <c r="J114" s="3"/>
      <c r="K114" s="3"/>
      <c r="L114" s="3"/>
      <c r="M114" s="3"/>
      <c r="N114" s="3"/>
      <c r="O114" s="3"/>
      <c r="P114" s="3"/>
      <c r="Q114" s="3"/>
      <c r="R114" s="3"/>
      <c r="S114" s="3"/>
      <c r="T114" s="3"/>
    </row>
    <row r="115" spans="1:20">
      <c r="A115" s="3"/>
      <c r="B115" s="3"/>
      <c r="C115" s="3"/>
      <c r="D115" s="3"/>
      <c r="E115" s="3"/>
      <c r="F115" s="3"/>
      <c r="G115" s="3"/>
      <c r="H115" s="10"/>
      <c r="I115" s="3"/>
      <c r="J115" s="3"/>
      <c r="K115" s="3"/>
      <c r="L115" s="3"/>
      <c r="M115" s="3"/>
      <c r="N115" s="3"/>
      <c r="O115" s="3"/>
      <c r="P115" s="3"/>
      <c r="Q115" s="3"/>
      <c r="R115" s="3"/>
      <c r="S115" s="3"/>
      <c r="T115" s="3"/>
    </row>
    <row r="116" spans="1:20">
      <c r="A116" s="3"/>
      <c r="B116" s="3"/>
      <c r="C116" s="3"/>
      <c r="D116" s="3"/>
      <c r="E116" s="3"/>
      <c r="F116" s="3"/>
      <c r="G116" s="3"/>
      <c r="H116" s="10"/>
      <c r="I116" s="3"/>
      <c r="J116" s="3"/>
      <c r="K116" s="3"/>
      <c r="L116" s="3"/>
      <c r="M116" s="3"/>
      <c r="N116" s="3"/>
      <c r="O116" s="3"/>
      <c r="P116" s="3"/>
      <c r="Q116" s="3"/>
      <c r="R116" s="3"/>
      <c r="S116" s="3"/>
      <c r="T116" s="3"/>
    </row>
    <row r="117" spans="1:20">
      <c r="A117" s="3"/>
      <c r="B117" s="3"/>
      <c r="C117" s="3"/>
      <c r="D117" s="3"/>
      <c r="E117" s="3"/>
      <c r="F117" s="3"/>
      <c r="G117" s="3"/>
      <c r="H117" s="10"/>
      <c r="I117" s="3"/>
      <c r="J117" s="3"/>
      <c r="K117" s="3"/>
      <c r="L117" s="3"/>
      <c r="M117" s="3"/>
      <c r="N117" s="3"/>
      <c r="O117" s="3"/>
      <c r="P117" s="3"/>
      <c r="Q117" s="3"/>
      <c r="R117" s="3"/>
      <c r="S117" s="3"/>
      <c r="T117" s="3"/>
    </row>
    <row r="118" spans="1:20">
      <c r="A118" s="3"/>
      <c r="B118" s="3"/>
      <c r="C118" s="3"/>
      <c r="D118" s="3"/>
      <c r="E118" s="3"/>
      <c r="F118" s="3"/>
      <c r="G118" s="3"/>
      <c r="H118" s="10"/>
      <c r="I118" s="3"/>
      <c r="J118" s="3"/>
      <c r="K118" s="3"/>
      <c r="L118" s="3"/>
      <c r="M118" s="3"/>
      <c r="N118" s="3"/>
      <c r="O118" s="3"/>
      <c r="P118" s="3"/>
      <c r="Q118" s="3"/>
      <c r="R118" s="3"/>
      <c r="S118" s="3"/>
      <c r="T118" s="3"/>
    </row>
    <row r="119" spans="1:20">
      <c r="A119" s="3"/>
      <c r="B119" s="3"/>
      <c r="C119" s="3"/>
      <c r="D119" s="3"/>
      <c r="E119" s="3"/>
      <c r="F119" s="3"/>
      <c r="G119" s="3"/>
      <c r="H119" s="10"/>
      <c r="I119" s="3"/>
      <c r="J119" s="3"/>
      <c r="K119" s="3"/>
      <c r="L119" s="3"/>
      <c r="M119" s="3"/>
      <c r="N119" s="3"/>
      <c r="O119" s="3"/>
      <c r="P119" s="3"/>
      <c r="Q119" s="3"/>
      <c r="R119" s="3"/>
      <c r="S119" s="3"/>
      <c r="T119" s="3"/>
    </row>
    <row r="120" spans="1:20">
      <c r="A120" s="3"/>
      <c r="B120" s="3"/>
      <c r="C120" s="3"/>
      <c r="D120" s="3"/>
      <c r="E120" s="3"/>
      <c r="F120" s="3"/>
      <c r="G120" s="3"/>
      <c r="H120" s="10"/>
      <c r="I120" s="3"/>
      <c r="J120" s="3"/>
      <c r="K120" s="3"/>
      <c r="L120" s="3"/>
      <c r="M120" s="3"/>
      <c r="N120" s="3"/>
      <c r="O120" s="3"/>
      <c r="P120" s="3"/>
      <c r="Q120" s="3"/>
      <c r="R120" s="3"/>
      <c r="S120" s="3"/>
      <c r="T120" s="3"/>
    </row>
    <row r="121" spans="1:20">
      <c r="A121" s="3"/>
      <c r="B121" s="3"/>
      <c r="C121" s="3"/>
      <c r="D121" s="3"/>
      <c r="E121" s="3"/>
      <c r="F121" s="3"/>
      <c r="G121" s="3"/>
      <c r="H121" s="10"/>
      <c r="I121" s="3"/>
      <c r="J121" s="3"/>
      <c r="K121" s="3"/>
      <c r="L121" s="3"/>
      <c r="M121" s="3"/>
      <c r="N121" s="3"/>
      <c r="O121" s="3"/>
      <c r="P121" s="3"/>
      <c r="Q121" s="3"/>
      <c r="R121" s="3"/>
      <c r="S121" s="3"/>
      <c r="T121" s="3"/>
    </row>
    <row r="122" spans="1:20">
      <c r="A122" s="3"/>
      <c r="B122" s="3"/>
      <c r="C122" s="3"/>
      <c r="D122" s="3"/>
      <c r="E122" s="3"/>
      <c r="F122" s="3"/>
      <c r="G122" s="3"/>
      <c r="H122" s="10"/>
      <c r="I122" s="3"/>
      <c r="J122" s="3"/>
      <c r="K122" s="3"/>
      <c r="L122" s="3"/>
      <c r="M122" s="3"/>
      <c r="N122" s="3"/>
      <c r="O122" s="3"/>
      <c r="P122" s="3"/>
      <c r="Q122" s="3"/>
      <c r="R122" s="3"/>
      <c r="S122" s="3"/>
      <c r="T122" s="3"/>
    </row>
    <row r="123" spans="1:20">
      <c r="A123" s="3"/>
      <c r="B123" s="3"/>
      <c r="C123" s="3"/>
      <c r="D123" s="3"/>
      <c r="E123" s="3"/>
      <c r="F123" s="3"/>
      <c r="G123" s="3"/>
      <c r="H123" s="10"/>
      <c r="I123" s="3"/>
      <c r="J123" s="3"/>
      <c r="K123" s="3"/>
      <c r="L123" s="3"/>
      <c r="M123" s="3"/>
      <c r="N123" s="3"/>
      <c r="O123" s="3"/>
      <c r="P123" s="3"/>
      <c r="Q123" s="3"/>
      <c r="R123" s="3"/>
      <c r="S123" s="3"/>
      <c r="T123" s="3"/>
    </row>
    <row r="124" spans="1:20">
      <c r="A124" s="3"/>
      <c r="B124" s="3"/>
      <c r="C124" s="3"/>
      <c r="D124" s="3"/>
      <c r="E124" s="3"/>
      <c r="F124" s="3"/>
      <c r="G124" s="3"/>
      <c r="H124" s="10"/>
      <c r="I124" s="3"/>
      <c r="J124" s="3"/>
      <c r="K124" s="3"/>
      <c r="L124" s="3"/>
      <c r="M124" s="3"/>
      <c r="N124" s="3"/>
      <c r="O124" s="3"/>
      <c r="P124" s="3"/>
      <c r="Q124" s="3"/>
      <c r="R124" s="3"/>
      <c r="S124" s="3"/>
      <c r="T124" s="3"/>
    </row>
    <row r="125" spans="1:20">
      <c r="A125" s="3"/>
      <c r="B125" s="3"/>
      <c r="C125" s="3"/>
      <c r="D125" s="3"/>
      <c r="E125" s="3"/>
      <c r="F125" s="3"/>
      <c r="G125" s="3"/>
      <c r="H125" s="10"/>
      <c r="I125" s="3"/>
      <c r="J125" s="3"/>
      <c r="K125" s="3"/>
      <c r="L125" s="3"/>
      <c r="M125" s="3"/>
      <c r="N125" s="3"/>
      <c r="O125" s="3"/>
      <c r="P125" s="3"/>
      <c r="Q125" s="3"/>
      <c r="R125" s="3"/>
      <c r="S125" s="3"/>
      <c r="T125" s="3"/>
    </row>
    <row r="126" spans="1:20">
      <c r="A126" s="3"/>
      <c r="B126" s="3"/>
      <c r="C126" s="3"/>
      <c r="D126" s="3"/>
      <c r="E126" s="3"/>
      <c r="F126" s="3"/>
      <c r="G126" s="3"/>
      <c r="H126" s="10"/>
      <c r="I126" s="3"/>
      <c r="J126" s="3"/>
      <c r="K126" s="3"/>
      <c r="L126" s="3"/>
      <c r="M126" s="3"/>
      <c r="N126" s="3"/>
      <c r="O126" s="3"/>
      <c r="P126" s="3"/>
      <c r="Q126" s="3"/>
      <c r="R126" s="3"/>
      <c r="S126" s="3"/>
      <c r="T126" s="3"/>
    </row>
    <row r="127" spans="1:20">
      <c r="A127" s="3"/>
      <c r="B127" s="3"/>
      <c r="C127" s="3"/>
      <c r="D127" s="3"/>
      <c r="E127" s="3"/>
      <c r="F127" s="3"/>
      <c r="G127" s="3"/>
      <c r="H127" s="10"/>
      <c r="I127" s="3"/>
      <c r="J127" s="3"/>
      <c r="K127" s="3"/>
      <c r="L127" s="3"/>
      <c r="M127" s="3"/>
      <c r="N127" s="3"/>
      <c r="O127" s="3"/>
      <c r="P127" s="3"/>
      <c r="Q127" s="3"/>
      <c r="R127" s="3"/>
      <c r="S127" s="3"/>
      <c r="T127" s="3"/>
    </row>
    <row r="128" spans="1:20">
      <c r="A128" s="3"/>
      <c r="B128" s="3"/>
      <c r="C128" s="3"/>
      <c r="D128" s="3"/>
      <c r="E128" s="3"/>
      <c r="F128" s="3"/>
      <c r="G128" s="3"/>
      <c r="H128" s="10"/>
      <c r="I128" s="3"/>
      <c r="J128" s="3"/>
      <c r="K128" s="3"/>
      <c r="L128" s="3"/>
      <c r="M128" s="3"/>
      <c r="N128" s="3"/>
      <c r="O128" s="3"/>
      <c r="P128" s="3"/>
      <c r="Q128" s="3"/>
      <c r="R128" s="3"/>
      <c r="S128" s="3"/>
      <c r="T128" s="3"/>
    </row>
    <row r="129" spans="1:20">
      <c r="A129" s="3"/>
      <c r="B129" s="3"/>
      <c r="C129" s="3"/>
      <c r="D129" s="3"/>
      <c r="E129" s="3"/>
      <c r="F129" s="3"/>
      <c r="G129" s="3"/>
      <c r="H129" s="10"/>
      <c r="I129" s="3"/>
      <c r="J129" s="3"/>
      <c r="K129" s="3"/>
      <c r="L129" s="3"/>
      <c r="M129" s="3"/>
      <c r="N129" s="3"/>
      <c r="O129" s="3"/>
      <c r="P129" s="3"/>
      <c r="Q129" s="3"/>
      <c r="R129" s="3"/>
      <c r="S129" s="3"/>
      <c r="T129"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S90"/>
  <sheetViews>
    <sheetView zoomScaleNormal="100" workbookViewId="0">
      <pane ySplit="3" topLeftCell="A4" activePane="bottomLeft" state="frozen"/>
      <selection pane="bottomLeft" activeCell="A48" sqref="A48:B62"/>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1.1499999999999999</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0.18239250149144143</v>
      </c>
      <c r="J5" s="95"/>
      <c r="K5" s="91">
        <f>'NZ-Preis 0,30'!K5</f>
        <v>34561</v>
      </c>
      <c r="L5" s="96">
        <f>K5/D2</f>
        <v>628.38181818181818</v>
      </c>
      <c r="M5" s="48">
        <f>(L5*100/F5)-100</f>
        <v>15.863756746790031</v>
      </c>
      <c r="N5" s="91">
        <f>'NZ-Preis 0,30'!N5</f>
        <v>5184</v>
      </c>
      <c r="O5" s="49">
        <f>N5/L5</f>
        <v>8.2497612916292926</v>
      </c>
      <c r="P5" s="50">
        <f>D1</f>
        <v>1.1499999999999999</v>
      </c>
      <c r="Q5" s="51">
        <f>L5*P5</f>
        <v>722.6390909090909</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0.17794212346464205</v>
      </c>
      <c r="J7" s="95"/>
      <c r="K7" s="91">
        <f>'NZ-Preis 0,30'!K7</f>
        <v>19463</v>
      </c>
      <c r="L7" s="96">
        <f>K7/D2</f>
        <v>353.87272727272727</v>
      </c>
      <c r="M7" s="48">
        <f>(L7*100/F7)-100</f>
        <v>12.744019000173779</v>
      </c>
      <c r="N7" s="91">
        <f>'NZ-Preis 0,30'!N7</f>
        <v>2991</v>
      </c>
      <c r="O7" s="49">
        <f>N7/L7</f>
        <v>8.4521913374094435</v>
      </c>
      <c r="P7" s="50">
        <f>P5</f>
        <v>1.1499999999999999</v>
      </c>
      <c r="Q7" s="51">
        <f>L7*P7</f>
        <v>406.95363636363635</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0.19628441397909877</v>
      </c>
      <c r="J9" s="95"/>
      <c r="K9" s="91">
        <f>'NZ-Preis 0,30'!K9</f>
        <v>15189</v>
      </c>
      <c r="L9" s="96">
        <f>K9/D2</f>
        <v>276.16363636363639</v>
      </c>
      <c r="M9" s="48">
        <f>(L9*100/F9)-100</f>
        <v>21.17271639409654</v>
      </c>
      <c r="N9" s="91">
        <f>'NZ-Preis 0,30'!N9</f>
        <v>2344</v>
      </c>
      <c r="O9" s="49">
        <f>N9/L9</f>
        <v>8.4877213773125284</v>
      </c>
      <c r="P9" s="50">
        <f>P7</f>
        <v>1.1499999999999999</v>
      </c>
      <c r="Q9" s="51">
        <f>L9*P9</f>
        <v>317.58818181818179</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0.16861227435355339</v>
      </c>
      <c r="J11" s="95"/>
      <c r="K11" s="91">
        <f>'NZ-Preis 0,30'!K11</f>
        <v>144250</v>
      </c>
      <c r="L11" s="96">
        <f>K11/D2</f>
        <v>2622.7272727272725</v>
      </c>
      <c r="M11" s="48">
        <f>(L11*100/F11)-100</f>
        <v>10.667843031953637</v>
      </c>
      <c r="N11" s="91">
        <f>'NZ-Preis 0,30'!N11</f>
        <v>22602</v>
      </c>
      <c r="O11" s="49">
        <f>N11/L11</f>
        <v>8.6177469670710583</v>
      </c>
      <c r="P11" s="50">
        <f>P9</f>
        <v>1.1499999999999999</v>
      </c>
      <c r="Q11" s="51">
        <f>L11*P11</f>
        <v>3016.1363636363631</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0.1650320022656471</v>
      </c>
      <c r="J13" s="95"/>
      <c r="K13" s="91">
        <f>'NZ-Preis 0,30'!K13</f>
        <v>12668</v>
      </c>
      <c r="L13" s="96">
        <f>K13/D2</f>
        <v>230.32727272727271</v>
      </c>
      <c r="M13" s="48">
        <f>(L13*100/F13)-100</f>
        <v>-1.6612327278373016</v>
      </c>
      <c r="N13" s="91">
        <f>'NZ-Preis 0,30'!N13</f>
        <v>1935</v>
      </c>
      <c r="O13" s="49">
        <f>N13/L13</f>
        <v>8.4010893590148417</v>
      </c>
      <c r="P13" s="50">
        <f>P11</f>
        <v>1.1499999999999999</v>
      </c>
      <c r="Q13" s="51">
        <f>L13*P13</f>
        <v>264.87636363636358</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0.18872050659264397</v>
      </c>
      <c r="J15" s="95"/>
      <c r="K15" s="91">
        <f>'NZ-Preis 0,30'!K15</f>
        <v>9459</v>
      </c>
      <c r="L15" s="96">
        <f>K15/D2</f>
        <v>171.98181818181817</v>
      </c>
      <c r="M15" s="48">
        <f>(L15*100/F15)-100</f>
        <v>10.193383038210612</v>
      </c>
      <c r="N15" s="91">
        <f>'NZ-Preis 0,30'!N15</f>
        <v>1384</v>
      </c>
      <c r="O15" s="49">
        <f>N15/L15</f>
        <v>8.0473623004545942</v>
      </c>
      <c r="P15" s="50">
        <f>P13</f>
        <v>1.1499999999999999</v>
      </c>
      <c r="Q15" s="51">
        <f>L15*P15</f>
        <v>197.77909090909088</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0.17835808936825884</v>
      </c>
      <c r="J17" s="95"/>
      <c r="K17" s="91">
        <f>'NZ-Preis 0,30'!K17</f>
        <v>12582</v>
      </c>
      <c r="L17" s="96">
        <f>K17/D2</f>
        <v>228.76363636363635</v>
      </c>
      <c r="M17" s="48">
        <f>(L17*100/F17)-100</f>
        <v>9.9536834746132996</v>
      </c>
      <c r="N17" s="91">
        <f>'NZ-Preis 0,30'!N17</f>
        <v>1885</v>
      </c>
      <c r="O17" s="49">
        <f>N17/L17</f>
        <v>8.2399459545382303</v>
      </c>
      <c r="P17" s="50">
        <f>P15</f>
        <v>1.1499999999999999</v>
      </c>
      <c r="Q17" s="51">
        <f>L17*P17</f>
        <v>263.0781818181818</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0.17929486522496665</v>
      </c>
      <c r="J19" s="95"/>
      <c r="K19" s="91">
        <f>'NZ-Preis 0,30'!K19</f>
        <v>7606</v>
      </c>
      <c r="L19" s="96">
        <f>K19/D2</f>
        <v>138.29090909090908</v>
      </c>
      <c r="M19" s="48">
        <f>(L19*100/F19)-100</f>
        <v>7.4142070329049403</v>
      </c>
      <c r="N19" s="91">
        <f>'NZ-Preis 0,30'!N19</f>
        <v>1115</v>
      </c>
      <c r="O19" s="49">
        <f>N19/L19</f>
        <v>8.0627136471206953</v>
      </c>
      <c r="P19" s="50">
        <f>P17</f>
        <v>1.1499999999999999</v>
      </c>
      <c r="Q19" s="51">
        <f>L19*P19</f>
        <v>159.03454545454542</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0.17654434250764525</v>
      </c>
      <c r="J21" s="95"/>
      <c r="K21" s="91">
        <f>'NZ-Preis 0,30'!K21</f>
        <v>2761</v>
      </c>
      <c r="L21" s="96">
        <f>K21/D2</f>
        <v>50.2</v>
      </c>
      <c r="M21" s="48">
        <f>(L21*100/F21)-100</f>
        <v>6.6023166023165913</v>
      </c>
      <c r="N21" s="91">
        <f>'NZ-Preis 0,30'!N21</f>
        <v>394</v>
      </c>
      <c r="O21" s="49">
        <f>N21/L21</f>
        <v>7.8486055776892423</v>
      </c>
      <c r="P21" s="50">
        <f>P19</f>
        <v>1.1499999999999999</v>
      </c>
      <c r="Q21" s="51">
        <f>L21*P21</f>
        <v>57.73</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0.17424242424242423</v>
      </c>
      <c r="J23" s="95"/>
      <c r="K23" s="91">
        <f>'NZ-Preis 0,30'!K23</f>
        <v>21150</v>
      </c>
      <c r="L23" s="96">
        <f>K23/D2</f>
        <v>384.54545454545456</v>
      </c>
      <c r="M23" s="48">
        <f>(L23*100/F23)-100</f>
        <v>16.16411270390509</v>
      </c>
      <c r="N23" s="91">
        <f>'NZ-Preis 0,30'!N23</f>
        <v>3360</v>
      </c>
      <c r="O23" s="49">
        <f>N23/L23</f>
        <v>8.7375886524822697</v>
      </c>
      <c r="P23" s="50">
        <f>P21</f>
        <v>1.1499999999999999</v>
      </c>
      <c r="Q23" s="51">
        <f>L23*P23</f>
        <v>442.22727272727269</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0.18218926235055266</v>
      </c>
      <c r="J25" s="95"/>
      <c r="K25" s="91">
        <f>'NZ-Preis 0,30'!K25</f>
        <v>7023</v>
      </c>
      <c r="L25" s="96">
        <f>K25/D2</f>
        <v>127.69090909090909</v>
      </c>
      <c r="M25" s="48">
        <f>(L25*100/F25)-100</f>
        <v>5.0718132854577931</v>
      </c>
      <c r="N25" s="91">
        <f>'NZ-Preis 0,30'!N25</f>
        <v>1070</v>
      </c>
      <c r="O25" s="49">
        <f>N25/L25</f>
        <v>8.37960985333903</v>
      </c>
      <c r="P25" s="50">
        <f>P23</f>
        <v>1.1499999999999999</v>
      </c>
      <c r="Q25" s="51">
        <f>L25*P25</f>
        <v>146.84454545454545</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0.17528225806451608</v>
      </c>
      <c r="J27" s="95"/>
      <c r="K27" s="91">
        <f>'NZ-Preis 0,30'!K27</f>
        <v>4158</v>
      </c>
      <c r="L27" s="96">
        <f>K27/D2</f>
        <v>75.599999999999994</v>
      </c>
      <c r="M27" s="48">
        <f>(L27*100/F27)-100</f>
        <v>2.615992102665345</v>
      </c>
      <c r="N27" s="91">
        <f>'NZ-Preis 0,30'!N27</f>
        <v>616</v>
      </c>
      <c r="O27" s="49">
        <f>N27/L27</f>
        <v>8.1481481481481488</v>
      </c>
      <c r="P27" s="50">
        <f>P25</f>
        <v>1.1499999999999999</v>
      </c>
      <c r="Q27" s="51">
        <f>L27*P27</f>
        <v>86.939999999999984</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0.17138306138306139</v>
      </c>
      <c r="J29" s="95"/>
      <c r="K29" s="91">
        <f>'NZ-Preis 0,30'!K29</f>
        <v>2877</v>
      </c>
      <c r="L29" s="96">
        <f>K29/D2</f>
        <v>52.309090909090912</v>
      </c>
      <c r="M29" s="48">
        <f>(L29*100/F29)-100</f>
        <v>18.737102765167151</v>
      </c>
      <c r="N29" s="91">
        <f>'NZ-Preis 0,30'!N29</f>
        <v>461</v>
      </c>
      <c r="O29" s="49">
        <f>N29/L29</f>
        <v>8.8129996524157104</v>
      </c>
      <c r="P29" s="50">
        <f>P27</f>
        <v>1.1499999999999999</v>
      </c>
      <c r="Q29" s="51">
        <f>L29*P29</f>
        <v>60.155454545454546</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0.20332625318606626</v>
      </c>
      <c r="J31" s="95"/>
      <c r="K31" s="91">
        <f>'NZ-Preis 0,30'!K31</f>
        <v>12486</v>
      </c>
      <c r="L31" s="96">
        <f>K31/D2</f>
        <v>227.01818181818183</v>
      </c>
      <c r="M31" s="48">
        <f>(L31*100/F31)-100</f>
        <v>11.392630921580874</v>
      </c>
      <c r="N31" s="91">
        <f>'NZ-Preis 0,30'!N31</f>
        <v>1762</v>
      </c>
      <c r="O31" s="49">
        <f>N31/L31</f>
        <v>7.7614928720166585</v>
      </c>
      <c r="P31" s="50">
        <f>P29</f>
        <v>1.1499999999999999</v>
      </c>
      <c r="Q31" s="51">
        <f>L31*P31</f>
        <v>261.07090909090908</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0.1744938361571628</v>
      </c>
      <c r="J33" s="95"/>
      <c r="K33" s="91">
        <f>'NZ-Preis 0,30'!K33</f>
        <v>12493</v>
      </c>
      <c r="L33" s="96">
        <f>K33/D2</f>
        <v>227.14545454545456</v>
      </c>
      <c r="M33" s="48">
        <f>(L33*100/F33)-100</f>
        <v>10.313465783664469</v>
      </c>
      <c r="N33" s="91">
        <f>'NZ-Preis 0,30'!N33</f>
        <v>1900</v>
      </c>
      <c r="O33" s="49">
        <f>N33/L33</f>
        <v>8.3646842231649714</v>
      </c>
      <c r="P33" s="50">
        <f>P31</f>
        <v>1.1499999999999999</v>
      </c>
      <c r="Q33" s="51">
        <f>L33*P33</f>
        <v>261.2172727272727</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0.22385349558577899</v>
      </c>
      <c r="J35" s="95"/>
      <c r="K35" s="91">
        <f>'NZ-Preis 0,30'!K35</f>
        <v>4079</v>
      </c>
      <c r="L35" s="96">
        <f>K35/D2</f>
        <v>74.163636363636357</v>
      </c>
      <c r="M35" s="48">
        <f>(L35*100/F35)-100</f>
        <v>33.73770491803279</v>
      </c>
      <c r="N35" s="91">
        <f>'NZ-Preis 0,30'!N35</f>
        <v>561</v>
      </c>
      <c r="O35" s="49">
        <f>N35/L35</f>
        <v>7.5643540083353766</v>
      </c>
      <c r="P35" s="50">
        <f>P33</f>
        <v>1.1499999999999999</v>
      </c>
      <c r="Q35" s="51">
        <f>L35*P35</f>
        <v>85.288181818181798</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0.17989722745447934</v>
      </c>
      <c r="J37" s="95"/>
      <c r="K37" s="91">
        <f>'NZ-Preis 0,30'!K37</f>
        <v>71007</v>
      </c>
      <c r="L37" s="96">
        <f>K37/D2</f>
        <v>1291.0363636363636</v>
      </c>
      <c r="M37" s="48">
        <f>(L37*100/F37)-100</f>
        <v>11.019559405243967</v>
      </c>
      <c r="N37" s="91">
        <f>'NZ-Preis 0,30'!N37</f>
        <v>10576</v>
      </c>
      <c r="O37" s="49">
        <f>N37/L37</f>
        <v>8.191868407340122</v>
      </c>
      <c r="P37" s="50">
        <f>P35</f>
        <v>1.1499999999999999</v>
      </c>
      <c r="Q37" s="51">
        <f>L37*P37</f>
        <v>1484.691818181818</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0.16737615228959002</v>
      </c>
      <c r="J39" s="95"/>
      <c r="K39" s="91">
        <f>'NZ-Preis 0,30'!K39</f>
        <v>9710</v>
      </c>
      <c r="L39" s="96">
        <f>K39/D2</f>
        <v>176.54545454545453</v>
      </c>
      <c r="M39" s="48">
        <f>(L39*100/F39)-100</f>
        <v>9.7423146473779241</v>
      </c>
      <c r="N39" s="91">
        <f>'NZ-Preis 0,30'!N39</f>
        <v>1457</v>
      </c>
      <c r="O39" s="49">
        <f>N39/L39</f>
        <v>8.2528321318228635</v>
      </c>
      <c r="P39" s="50">
        <f>P37</f>
        <v>1.1499999999999999</v>
      </c>
      <c r="Q39" s="51">
        <f>L39*P39</f>
        <v>203.0272727272727</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0.20683794466403163</v>
      </c>
      <c r="J41" s="95"/>
      <c r="K41" s="91">
        <f>'NZ-Preis 0,30'!K41</f>
        <v>52330</v>
      </c>
      <c r="L41" s="96">
        <f>K41/D2</f>
        <v>951.4545454545455</v>
      </c>
      <c r="M41" s="48">
        <f>(L41*100/F41)-100</f>
        <v>25.80839043154225</v>
      </c>
      <c r="N41" s="91">
        <f>'NZ-Preis 0,30'!N41</f>
        <v>7999</v>
      </c>
      <c r="O41" s="49">
        <f>N41/L41</f>
        <v>8.40712784253774</v>
      </c>
      <c r="P41" s="50">
        <f>P39</f>
        <v>1.1499999999999999</v>
      </c>
      <c r="Q41" s="51">
        <f>L41*P41</f>
        <v>1094.1727272727273</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0.18266272480906626</v>
      </c>
      <c r="J43" s="95"/>
      <c r="K43" s="91">
        <f>'NZ-Preis 0,30'!K43</f>
        <v>16118</v>
      </c>
      <c r="L43" s="96">
        <f>K43/D2</f>
        <v>293.05454545454546</v>
      </c>
      <c r="M43" s="48">
        <f>(L43*100/F43)-100</f>
        <v>17.384021557060677</v>
      </c>
      <c r="N43" s="91">
        <f>'NZ-Preis 0,30'!N43</f>
        <v>2350</v>
      </c>
      <c r="O43" s="49">
        <f>N43/L43</f>
        <v>8.0189849857302384</v>
      </c>
      <c r="P43" s="50">
        <f>P41</f>
        <v>1.1499999999999999</v>
      </c>
      <c r="Q43" s="51">
        <f>L43*P43</f>
        <v>337.01272727272726</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1.1499999999999999</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0.18273628797173133</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25.983554089793017</v>
      </c>
      <c r="H56" s="108" t="s">
        <v>4</v>
      </c>
      <c r="I56" s="3"/>
      <c r="J56" s="3"/>
      <c r="K56" s="3"/>
      <c r="L56" s="3"/>
      <c r="M56" s="3"/>
      <c r="N56" s="3"/>
      <c r="O56" s="3"/>
      <c r="P56" s="3"/>
      <c r="Q56" s="3"/>
      <c r="R56" s="3"/>
      <c r="S56" s="3"/>
    </row>
    <row r="57" spans="1:19" ht="15.75">
      <c r="A57" s="97" t="s">
        <v>74</v>
      </c>
      <c r="B57" s="97"/>
      <c r="C57" s="97"/>
      <c r="D57" s="97"/>
      <c r="E57" s="97"/>
      <c r="F57" s="97"/>
      <c r="G57" s="98">
        <f>G50*G49*25</f>
        <v>32.479442612241272</v>
      </c>
      <c r="H57" s="109" t="s">
        <v>4</v>
      </c>
      <c r="I57" s="3"/>
      <c r="J57" s="3"/>
      <c r="K57" s="3"/>
      <c r="L57" s="3"/>
      <c r="M57" s="3"/>
      <c r="N57" s="3"/>
      <c r="O57" s="3"/>
      <c r="P57" s="3"/>
      <c r="Q57" s="3"/>
      <c r="R57" s="3"/>
      <c r="S57" s="3"/>
    </row>
    <row r="58" spans="1:19" ht="15.75">
      <c r="A58" s="101" t="s">
        <v>75</v>
      </c>
      <c r="B58" s="101"/>
      <c r="C58" s="101"/>
      <c r="D58" s="101"/>
      <c r="E58" s="101"/>
      <c r="F58" s="101"/>
      <c r="G58" s="102">
        <f>G50*G49*30</f>
        <v>38.975331134689526</v>
      </c>
      <c r="H58" s="108" t="s">
        <v>4</v>
      </c>
      <c r="I58" s="3"/>
      <c r="J58" s="3"/>
      <c r="K58" s="3"/>
      <c r="L58" s="3"/>
      <c r="M58" s="3"/>
      <c r="N58" s="3"/>
      <c r="O58" s="3"/>
      <c r="P58" s="3"/>
      <c r="Q58" s="3"/>
      <c r="R58" s="3"/>
      <c r="S58" s="3"/>
    </row>
    <row r="59" spans="1:19" ht="15.75">
      <c r="A59" s="97" t="s">
        <v>76</v>
      </c>
      <c r="B59" s="97"/>
      <c r="C59" s="97"/>
      <c r="D59" s="97"/>
      <c r="E59" s="97"/>
      <c r="F59" s="97"/>
      <c r="G59" s="98">
        <f>G50*G49*35</f>
        <v>45.47121965713778</v>
      </c>
      <c r="H59" s="109" t="s">
        <v>4</v>
      </c>
      <c r="I59" s="3"/>
      <c r="J59" s="3"/>
      <c r="K59" s="3"/>
      <c r="L59" s="3"/>
      <c r="M59" s="3"/>
      <c r="N59" s="3"/>
      <c r="O59" s="3"/>
      <c r="P59" s="3"/>
      <c r="Q59" s="3"/>
      <c r="R59" s="3"/>
      <c r="S59" s="3"/>
    </row>
    <row r="60" spans="1:19" ht="15.75">
      <c r="A60" s="101" t="s">
        <v>77</v>
      </c>
      <c r="B60" s="101"/>
      <c r="C60" s="101"/>
      <c r="D60" s="101"/>
      <c r="E60" s="101"/>
      <c r="F60" s="101"/>
      <c r="G60" s="102">
        <f>G50*G49*40</f>
        <v>51.967108179586035</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58.462996702034289</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64.958885224482543</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S73"/>
  <sheetViews>
    <sheetView zoomScaleNormal="100" workbookViewId="0">
      <pane ySplit="3" topLeftCell="A4" activePane="bottomLeft" state="frozen"/>
      <selection pane="bottomLeft" activeCell="G66" sqref="G66"/>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1.2</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0.19032261025193886</v>
      </c>
      <c r="J5" s="95"/>
      <c r="K5" s="91">
        <f>'NZ-Preis 0,30'!K5</f>
        <v>34561</v>
      </c>
      <c r="L5" s="96">
        <f>K5/D2</f>
        <v>628.38181818181818</v>
      </c>
      <c r="M5" s="48">
        <f>(L5*100/F5)-100</f>
        <v>15.863756746790031</v>
      </c>
      <c r="N5" s="91">
        <f>'NZ-Preis 0,30'!N5</f>
        <v>5184</v>
      </c>
      <c r="O5" s="49">
        <f>N5/L5</f>
        <v>8.2497612916292926</v>
      </c>
      <c r="P5" s="50">
        <f>D1</f>
        <v>1.2</v>
      </c>
      <c r="Q5" s="51">
        <f>L5*P5</f>
        <v>754.05818181818177</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0.18567873752832212</v>
      </c>
      <c r="J7" s="95"/>
      <c r="K7" s="91">
        <f>'NZ-Preis 0,30'!K7</f>
        <v>19463</v>
      </c>
      <c r="L7" s="96">
        <f>K7/D2</f>
        <v>353.87272727272727</v>
      </c>
      <c r="M7" s="48">
        <f>(L7*100/F7)-100</f>
        <v>12.744019000173779</v>
      </c>
      <c r="N7" s="91">
        <f>'NZ-Preis 0,30'!N7</f>
        <v>2991</v>
      </c>
      <c r="O7" s="49">
        <f>N7/L7</f>
        <v>8.4521913374094435</v>
      </c>
      <c r="P7" s="50">
        <f>P5</f>
        <v>1.2</v>
      </c>
      <c r="Q7" s="51">
        <f>L7*P7</f>
        <v>424.64727272727271</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0.20481851893471179</v>
      </c>
      <c r="J9" s="95"/>
      <c r="K9" s="91">
        <f>'NZ-Preis 0,30'!K9</f>
        <v>15189</v>
      </c>
      <c r="L9" s="96">
        <f>K9/D2</f>
        <v>276.16363636363639</v>
      </c>
      <c r="M9" s="48">
        <f>(L9*100/F9)-100</f>
        <v>21.17271639409654</v>
      </c>
      <c r="N9" s="91">
        <f>'NZ-Preis 0,30'!N9</f>
        <v>2344</v>
      </c>
      <c r="O9" s="49">
        <f>N9/L9</f>
        <v>8.4877213773125284</v>
      </c>
      <c r="P9" s="50">
        <f>P7</f>
        <v>1.2</v>
      </c>
      <c r="Q9" s="51">
        <f>L9*P9</f>
        <v>331.39636363636367</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0.17594324280370791</v>
      </c>
      <c r="J11" s="95"/>
      <c r="K11" s="91">
        <f>'NZ-Preis 0,30'!K11</f>
        <v>144250</v>
      </c>
      <c r="L11" s="96">
        <f>K11/D2</f>
        <v>2622.7272727272725</v>
      </c>
      <c r="M11" s="48">
        <f>(L11*100/F11)-100</f>
        <v>10.667843031953637</v>
      </c>
      <c r="N11" s="91">
        <f>'NZ-Preis 0,30'!N11</f>
        <v>22602</v>
      </c>
      <c r="O11" s="49">
        <f>N11/L11</f>
        <v>8.6177469670710583</v>
      </c>
      <c r="P11" s="50">
        <f>P9</f>
        <v>1.2</v>
      </c>
      <c r="Q11" s="51">
        <f>L11*P11</f>
        <v>3147.272727272727</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0.17220730671197959</v>
      </c>
      <c r="J13" s="95"/>
      <c r="K13" s="91">
        <f>'NZ-Preis 0,30'!K13</f>
        <v>12668</v>
      </c>
      <c r="L13" s="96">
        <f>K13/D2</f>
        <v>230.32727272727271</v>
      </c>
      <c r="M13" s="48">
        <f>(L13*100/F13)-100</f>
        <v>-1.6612327278373016</v>
      </c>
      <c r="N13" s="91">
        <f>'NZ-Preis 0,30'!N13</f>
        <v>1935</v>
      </c>
      <c r="O13" s="49">
        <f>N13/L13</f>
        <v>8.4010893590148417</v>
      </c>
      <c r="P13" s="50">
        <f>P11</f>
        <v>1.2</v>
      </c>
      <c r="Q13" s="51">
        <f>L13*P13</f>
        <v>276.39272727272726</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0.19692574600971544</v>
      </c>
      <c r="J15" s="95"/>
      <c r="K15" s="91">
        <f>'NZ-Preis 0,30'!K15</f>
        <v>9459</v>
      </c>
      <c r="L15" s="96">
        <f>K15/D2</f>
        <v>171.98181818181817</v>
      </c>
      <c r="M15" s="48">
        <f>(L15*100/F15)-100</f>
        <v>10.193383038210612</v>
      </c>
      <c r="N15" s="91">
        <f>'NZ-Preis 0,30'!N15</f>
        <v>1384</v>
      </c>
      <c r="O15" s="49">
        <f>N15/L15</f>
        <v>8.0473623004545942</v>
      </c>
      <c r="P15" s="50">
        <f>P13</f>
        <v>1.2</v>
      </c>
      <c r="Q15" s="51">
        <f>L15*P15</f>
        <v>206.37818181818179</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0.18611278890600924</v>
      </c>
      <c r="J17" s="95"/>
      <c r="K17" s="91">
        <f>'NZ-Preis 0,30'!K17</f>
        <v>12582</v>
      </c>
      <c r="L17" s="96">
        <f>K17/D2</f>
        <v>228.76363636363635</v>
      </c>
      <c r="M17" s="48">
        <f>(L17*100/F17)-100</f>
        <v>9.9536834746132996</v>
      </c>
      <c r="N17" s="91">
        <f>'NZ-Preis 0,30'!N17</f>
        <v>1885</v>
      </c>
      <c r="O17" s="49">
        <f>N17/L17</f>
        <v>8.2399459545382303</v>
      </c>
      <c r="P17" s="50">
        <f>P15</f>
        <v>1.2</v>
      </c>
      <c r="Q17" s="51">
        <f>L17*P17</f>
        <v>274.51636363636362</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0.18709029414779133</v>
      </c>
      <c r="J19" s="95"/>
      <c r="K19" s="91">
        <f>'NZ-Preis 0,30'!K19</f>
        <v>7606</v>
      </c>
      <c r="L19" s="96">
        <f>K19/D2</f>
        <v>138.29090909090908</v>
      </c>
      <c r="M19" s="48">
        <f>(L19*100/F19)-100</f>
        <v>7.4142070329049403</v>
      </c>
      <c r="N19" s="91">
        <f>'NZ-Preis 0,30'!N19</f>
        <v>1115</v>
      </c>
      <c r="O19" s="49">
        <f>N19/L19</f>
        <v>8.0627136471206953</v>
      </c>
      <c r="P19" s="50">
        <f>P17</f>
        <v>1.2</v>
      </c>
      <c r="Q19" s="51">
        <f>L19*P19</f>
        <v>165.9490909090909</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0.18422018348623853</v>
      </c>
      <c r="J21" s="95"/>
      <c r="K21" s="91">
        <f>'NZ-Preis 0,30'!K21</f>
        <v>2761</v>
      </c>
      <c r="L21" s="96">
        <f>K21/D2</f>
        <v>50.2</v>
      </c>
      <c r="M21" s="48">
        <f>(L21*100/F21)-100</f>
        <v>6.6023166023165913</v>
      </c>
      <c r="N21" s="91">
        <f>'NZ-Preis 0,30'!N21</f>
        <v>394</v>
      </c>
      <c r="O21" s="49">
        <f>N21/L21</f>
        <v>7.8486055776892423</v>
      </c>
      <c r="P21" s="50">
        <f>P19</f>
        <v>1.2</v>
      </c>
      <c r="Q21" s="51">
        <f>L21*P21</f>
        <v>60.24</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0.18181818181818182</v>
      </c>
      <c r="J23" s="95"/>
      <c r="K23" s="91">
        <f>'NZ-Preis 0,30'!K23</f>
        <v>21150</v>
      </c>
      <c r="L23" s="96">
        <f>K23/D2</f>
        <v>384.54545454545456</v>
      </c>
      <c r="M23" s="48">
        <f>(L23*100/F23)-100</f>
        <v>16.16411270390509</v>
      </c>
      <c r="N23" s="91">
        <f>'NZ-Preis 0,30'!N23</f>
        <v>3360</v>
      </c>
      <c r="O23" s="49">
        <f>N23/L23</f>
        <v>8.7375886524822697</v>
      </c>
      <c r="P23" s="50">
        <f>P21</f>
        <v>1.2</v>
      </c>
      <c r="Q23" s="51">
        <f>L23*P23</f>
        <v>461.45454545454544</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0.19011053462666364</v>
      </c>
      <c r="J25" s="95"/>
      <c r="K25" s="91">
        <f>'NZ-Preis 0,30'!K25</f>
        <v>7023</v>
      </c>
      <c r="L25" s="96">
        <f>K25/D2</f>
        <v>127.69090909090909</v>
      </c>
      <c r="M25" s="48">
        <f>(L25*100/F25)-100</f>
        <v>5.0718132854577931</v>
      </c>
      <c r="N25" s="91">
        <f>'NZ-Preis 0,30'!N25</f>
        <v>1070</v>
      </c>
      <c r="O25" s="49">
        <f>N25/L25</f>
        <v>8.37960985333903</v>
      </c>
      <c r="P25" s="50">
        <f>P23</f>
        <v>1.2</v>
      </c>
      <c r="Q25" s="51">
        <f>L25*P25</f>
        <v>153.2290909090909</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0.18290322580645157</v>
      </c>
      <c r="J27" s="95"/>
      <c r="K27" s="91">
        <f>'NZ-Preis 0,30'!K27</f>
        <v>4158</v>
      </c>
      <c r="L27" s="96">
        <f>K27/D2</f>
        <v>75.599999999999994</v>
      </c>
      <c r="M27" s="48">
        <f>(L27*100/F27)-100</f>
        <v>2.615992102665345</v>
      </c>
      <c r="N27" s="91">
        <f>'NZ-Preis 0,30'!N27</f>
        <v>616</v>
      </c>
      <c r="O27" s="49">
        <f>N27/L27</f>
        <v>8.1481481481481488</v>
      </c>
      <c r="P27" s="50">
        <f>P25</f>
        <v>1.2</v>
      </c>
      <c r="Q27" s="51">
        <f>L27*P27</f>
        <v>90.719999999999985</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0.17883449883449884</v>
      </c>
      <c r="J29" s="95"/>
      <c r="K29" s="91">
        <f>'NZ-Preis 0,30'!K29</f>
        <v>2877</v>
      </c>
      <c r="L29" s="96">
        <f>K29/D2</f>
        <v>52.309090909090912</v>
      </c>
      <c r="M29" s="48">
        <f>(L29*100/F29)-100</f>
        <v>18.737102765167151</v>
      </c>
      <c r="N29" s="91">
        <f>'NZ-Preis 0,30'!N29</f>
        <v>461</v>
      </c>
      <c r="O29" s="49">
        <f>N29/L29</f>
        <v>8.8129996524157104</v>
      </c>
      <c r="P29" s="50">
        <f>P27</f>
        <v>1.2</v>
      </c>
      <c r="Q29" s="51">
        <f>L29*P29</f>
        <v>62.770909090909093</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0.21216652506372133</v>
      </c>
      <c r="J31" s="95"/>
      <c r="K31" s="91">
        <f>'NZ-Preis 0,30'!K31</f>
        <v>12486</v>
      </c>
      <c r="L31" s="96">
        <f>K31/D2</f>
        <v>227.01818181818183</v>
      </c>
      <c r="M31" s="48">
        <f>(L31*100/F31)-100</f>
        <v>11.392630921580874</v>
      </c>
      <c r="N31" s="91">
        <f>'NZ-Preis 0,30'!N31</f>
        <v>1762</v>
      </c>
      <c r="O31" s="49">
        <f>N31/L31</f>
        <v>7.7614928720166585</v>
      </c>
      <c r="P31" s="50">
        <f>P29</f>
        <v>1.2</v>
      </c>
      <c r="Q31" s="51">
        <f>L31*P31</f>
        <v>272.4218181818182</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0.1820805246857351</v>
      </c>
      <c r="J33" s="95"/>
      <c r="K33" s="91">
        <f>'NZ-Preis 0,30'!K33</f>
        <v>12493</v>
      </c>
      <c r="L33" s="96">
        <f>K33/D2</f>
        <v>227.14545454545456</v>
      </c>
      <c r="M33" s="48">
        <f>(L33*100/F33)-100</f>
        <v>10.313465783664469</v>
      </c>
      <c r="N33" s="91">
        <f>'NZ-Preis 0,30'!N33</f>
        <v>1900</v>
      </c>
      <c r="O33" s="49">
        <f>N33/L33</f>
        <v>8.3646842231649714</v>
      </c>
      <c r="P33" s="50">
        <f>P31</f>
        <v>1.2</v>
      </c>
      <c r="Q33" s="51">
        <f>L33*P33</f>
        <v>272.57454545454544</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0.23358625626342158</v>
      </c>
      <c r="J35" s="95"/>
      <c r="K35" s="91">
        <f>'NZ-Preis 0,30'!K35</f>
        <v>4079</v>
      </c>
      <c r="L35" s="96">
        <f>K35/D2</f>
        <v>74.163636363636357</v>
      </c>
      <c r="M35" s="48">
        <f>(L35*100/F35)-100</f>
        <v>33.73770491803279</v>
      </c>
      <c r="N35" s="91">
        <f>'NZ-Preis 0,30'!N35</f>
        <v>561</v>
      </c>
      <c r="O35" s="49">
        <f>N35/L35</f>
        <v>7.5643540083353766</v>
      </c>
      <c r="P35" s="50">
        <f>P33</f>
        <v>1.2</v>
      </c>
      <c r="Q35" s="51">
        <f>L35*P35</f>
        <v>88.996363636363625</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0.18771884603945674</v>
      </c>
      <c r="J37" s="95"/>
      <c r="K37" s="91">
        <f>'NZ-Preis 0,30'!K37</f>
        <v>71007</v>
      </c>
      <c r="L37" s="96">
        <f>K37/D2</f>
        <v>1291.0363636363636</v>
      </c>
      <c r="M37" s="48">
        <f>(L37*100/F37)-100</f>
        <v>11.019559405243967</v>
      </c>
      <c r="N37" s="91">
        <f>'NZ-Preis 0,30'!N37</f>
        <v>10576</v>
      </c>
      <c r="O37" s="49">
        <f>N37/L37</f>
        <v>8.191868407340122</v>
      </c>
      <c r="P37" s="50">
        <f>P35</f>
        <v>1.2</v>
      </c>
      <c r="Q37" s="51">
        <f>L37*P37</f>
        <v>1549.2436363636364</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0.17465337630218092</v>
      </c>
      <c r="J39" s="95"/>
      <c r="K39" s="91">
        <f>'NZ-Preis 0,30'!K39</f>
        <v>9710</v>
      </c>
      <c r="L39" s="96">
        <f>K39/D2</f>
        <v>176.54545454545453</v>
      </c>
      <c r="M39" s="48">
        <f>(L39*100/F39)-100</f>
        <v>9.7423146473779241</v>
      </c>
      <c r="N39" s="91">
        <f>'NZ-Preis 0,30'!N39</f>
        <v>1457</v>
      </c>
      <c r="O39" s="49">
        <f>N39/L39</f>
        <v>8.2528321318228635</v>
      </c>
      <c r="P39" s="50">
        <f>P37</f>
        <v>1.2</v>
      </c>
      <c r="Q39" s="51">
        <f>L39*P39</f>
        <v>211.85454545454544</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0.21583089877985909</v>
      </c>
      <c r="J41" s="95"/>
      <c r="K41" s="91">
        <f>'NZ-Preis 0,30'!K41</f>
        <v>52330</v>
      </c>
      <c r="L41" s="96">
        <f>K41/D2</f>
        <v>951.4545454545455</v>
      </c>
      <c r="M41" s="48">
        <f>(L41*100/F41)-100</f>
        <v>25.80839043154225</v>
      </c>
      <c r="N41" s="91">
        <f>'NZ-Preis 0,30'!N41</f>
        <v>7999</v>
      </c>
      <c r="O41" s="49">
        <f>N41/L41</f>
        <v>8.40712784253774</v>
      </c>
      <c r="P41" s="50">
        <f>P39</f>
        <v>1.2</v>
      </c>
      <c r="Q41" s="51">
        <f>L41*P41</f>
        <v>1141.7454545454545</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0.19060458240946046</v>
      </c>
      <c r="J43" s="95"/>
      <c r="K43" s="91">
        <f>'NZ-Preis 0,30'!K43</f>
        <v>16118</v>
      </c>
      <c r="L43" s="96">
        <f>K43/D2</f>
        <v>293.05454545454546</v>
      </c>
      <c r="M43" s="48">
        <f>(L43*100/F43)-100</f>
        <v>17.384021557060677</v>
      </c>
      <c r="N43" s="91">
        <f>'NZ-Preis 0,30'!N43</f>
        <v>2350</v>
      </c>
      <c r="O43" s="49">
        <f>N43/L43</f>
        <v>8.0189849857302384</v>
      </c>
      <c r="P43" s="50">
        <f>P41</f>
        <v>1.2</v>
      </c>
      <c r="Q43" s="51">
        <f>L43*P43</f>
        <v>351.66545454545457</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1.2</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0.19068134397050232</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27.113273832827502</v>
      </c>
      <c r="H56" s="108" t="s">
        <v>4</v>
      </c>
      <c r="I56" s="3"/>
      <c r="J56" s="3"/>
      <c r="K56" s="3"/>
      <c r="L56" s="3"/>
      <c r="M56" s="3"/>
      <c r="N56" s="3"/>
      <c r="O56" s="3"/>
      <c r="P56" s="3"/>
      <c r="Q56" s="3"/>
      <c r="R56" s="3"/>
      <c r="S56" s="3"/>
    </row>
    <row r="57" spans="1:19" ht="15.75">
      <c r="A57" s="97" t="s">
        <v>74</v>
      </c>
      <c r="B57" s="97"/>
      <c r="C57" s="97"/>
      <c r="D57" s="97"/>
      <c r="E57" s="97"/>
      <c r="F57" s="97"/>
      <c r="G57" s="98">
        <f>G50*G49*25</f>
        <v>33.891592291034378</v>
      </c>
      <c r="H57" s="109" t="s">
        <v>4</v>
      </c>
      <c r="I57" s="3"/>
      <c r="J57" s="3"/>
      <c r="K57" s="3"/>
      <c r="L57" s="3"/>
      <c r="M57" s="3"/>
      <c r="N57" s="3"/>
      <c r="O57" s="3"/>
      <c r="P57" s="3"/>
      <c r="Q57" s="3"/>
      <c r="R57" s="3"/>
      <c r="S57" s="3"/>
    </row>
    <row r="58" spans="1:19" ht="15.75">
      <c r="A58" s="101" t="s">
        <v>75</v>
      </c>
      <c r="B58" s="101"/>
      <c r="C58" s="101"/>
      <c r="D58" s="101"/>
      <c r="E58" s="101"/>
      <c r="F58" s="101"/>
      <c r="G58" s="102">
        <f>G50*G49*30</f>
        <v>40.669910749241254</v>
      </c>
      <c r="H58" s="108" t="s">
        <v>4</v>
      </c>
      <c r="I58" s="3"/>
      <c r="J58" s="3"/>
      <c r="K58" s="3"/>
      <c r="L58" s="3"/>
      <c r="M58" s="3"/>
      <c r="N58" s="3"/>
      <c r="O58" s="3"/>
      <c r="P58" s="3"/>
      <c r="Q58" s="3"/>
      <c r="R58" s="3"/>
      <c r="S58" s="3"/>
    </row>
    <row r="59" spans="1:19" ht="15.75">
      <c r="A59" s="97" t="s">
        <v>76</v>
      </c>
      <c r="B59" s="97"/>
      <c r="C59" s="97"/>
      <c r="D59" s="97"/>
      <c r="E59" s="97"/>
      <c r="F59" s="97"/>
      <c r="G59" s="98">
        <f>G50*G49*35</f>
        <v>47.448229207448129</v>
      </c>
      <c r="H59" s="109" t="s">
        <v>4</v>
      </c>
      <c r="I59" s="3"/>
      <c r="J59" s="3"/>
      <c r="K59" s="3"/>
      <c r="L59" s="3"/>
      <c r="M59" s="3"/>
      <c r="N59" s="3"/>
      <c r="O59" s="3"/>
      <c r="P59" s="3"/>
      <c r="Q59" s="3"/>
      <c r="R59" s="3"/>
      <c r="S59" s="3"/>
    </row>
    <row r="60" spans="1:19" ht="15.75">
      <c r="A60" s="101" t="s">
        <v>77</v>
      </c>
      <c r="B60" s="101"/>
      <c r="C60" s="101"/>
      <c r="D60" s="101"/>
      <c r="E60" s="101"/>
      <c r="F60" s="101"/>
      <c r="G60" s="102">
        <f>G50*G49*40</f>
        <v>54.226547665655005</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61.004866123861881</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67.783184582068756</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S232"/>
  <sheetViews>
    <sheetView zoomScaleNormal="100" workbookViewId="0">
      <pane ySplit="3" topLeftCell="A4" activePane="bottomLeft" state="frozen"/>
      <selection pane="bottomLeft" activeCell="A48" sqref="A48:B62"/>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1.25</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0.19825271901243632</v>
      </c>
      <c r="J5" s="95"/>
      <c r="K5" s="91">
        <f>'NZ-Preis 0,30'!K5</f>
        <v>34561</v>
      </c>
      <c r="L5" s="96">
        <f>K5/D2</f>
        <v>628.38181818181818</v>
      </c>
      <c r="M5" s="48">
        <f>(L5*100/F5)-100</f>
        <v>15.863756746790031</v>
      </c>
      <c r="N5" s="91">
        <f>'NZ-Preis 0,30'!N5</f>
        <v>5184</v>
      </c>
      <c r="O5" s="49">
        <f>N5/L5</f>
        <v>8.2497612916292926</v>
      </c>
      <c r="P5" s="50">
        <f>D1</f>
        <v>1.25</v>
      </c>
      <c r="Q5" s="51">
        <f>L5*P5</f>
        <v>785.47727272727275</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0.19341535159200224</v>
      </c>
      <c r="J7" s="95"/>
      <c r="K7" s="91">
        <f>'NZ-Preis 0,30'!K7</f>
        <v>19463</v>
      </c>
      <c r="L7" s="96">
        <f>K7/D2</f>
        <v>353.87272727272727</v>
      </c>
      <c r="M7" s="48">
        <f>(L7*100/F7)-100</f>
        <v>12.744019000173779</v>
      </c>
      <c r="N7" s="91">
        <f>'NZ-Preis 0,30'!N7</f>
        <v>2991</v>
      </c>
      <c r="O7" s="49">
        <f>N7/L7</f>
        <v>8.4521913374094435</v>
      </c>
      <c r="P7" s="50">
        <f>P5</f>
        <v>1.25</v>
      </c>
      <c r="Q7" s="51">
        <f>L7*P7</f>
        <v>442.34090909090912</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0.21335262389032478</v>
      </c>
      <c r="J9" s="95"/>
      <c r="K9" s="91">
        <f>'NZ-Preis 0,30'!K9</f>
        <v>15189</v>
      </c>
      <c r="L9" s="96">
        <f>K9/D2</f>
        <v>276.16363636363639</v>
      </c>
      <c r="M9" s="48">
        <f>(L9*100/F9)-100</f>
        <v>21.17271639409654</v>
      </c>
      <c r="N9" s="91">
        <f>'NZ-Preis 0,30'!N9</f>
        <v>2344</v>
      </c>
      <c r="O9" s="49">
        <f>N9/L9</f>
        <v>8.4877213773125284</v>
      </c>
      <c r="P9" s="50">
        <f>P7</f>
        <v>1.25</v>
      </c>
      <c r="Q9" s="51">
        <f>L9*P9</f>
        <v>345.2045454545455</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0.1832742112538624</v>
      </c>
      <c r="J11" s="95"/>
      <c r="K11" s="91">
        <f>'NZ-Preis 0,30'!K11</f>
        <v>144250</v>
      </c>
      <c r="L11" s="96">
        <f>K11/D2</f>
        <v>2622.7272727272725</v>
      </c>
      <c r="M11" s="48">
        <f>(L11*100/F11)-100</f>
        <v>10.667843031953637</v>
      </c>
      <c r="N11" s="91">
        <f>'NZ-Preis 0,30'!N11</f>
        <v>22602</v>
      </c>
      <c r="O11" s="49">
        <f>N11/L11</f>
        <v>8.6177469670710583</v>
      </c>
      <c r="P11" s="50">
        <f>P9</f>
        <v>1.25</v>
      </c>
      <c r="Q11" s="51">
        <f>L11*P11</f>
        <v>3278.4090909090905</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0.17938261115831208</v>
      </c>
      <c r="J13" s="95"/>
      <c r="K13" s="91">
        <f>'NZ-Preis 0,30'!K13</f>
        <v>12668</v>
      </c>
      <c r="L13" s="96">
        <f>K13/D2</f>
        <v>230.32727272727271</v>
      </c>
      <c r="M13" s="48">
        <f>(L13*100/F13)-100</f>
        <v>-1.6612327278373016</v>
      </c>
      <c r="N13" s="91">
        <f>'NZ-Preis 0,30'!N13</f>
        <v>1935</v>
      </c>
      <c r="O13" s="49">
        <f>N13/L13</f>
        <v>8.4010893590148417</v>
      </c>
      <c r="P13" s="50">
        <f>P11</f>
        <v>1.25</v>
      </c>
      <c r="Q13" s="51">
        <f>L13*P13</f>
        <v>287.90909090909088</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0.20513098542678695</v>
      </c>
      <c r="J15" s="95"/>
      <c r="K15" s="91">
        <f>'NZ-Preis 0,30'!K15</f>
        <v>9459</v>
      </c>
      <c r="L15" s="96">
        <f>K15/D2</f>
        <v>171.98181818181817</v>
      </c>
      <c r="M15" s="48">
        <f>(L15*100/F15)-100</f>
        <v>10.193383038210612</v>
      </c>
      <c r="N15" s="91">
        <f>'NZ-Preis 0,30'!N15</f>
        <v>1384</v>
      </c>
      <c r="O15" s="49">
        <f>N15/L15</f>
        <v>8.0473623004545942</v>
      </c>
      <c r="P15" s="50">
        <f>P13</f>
        <v>1.25</v>
      </c>
      <c r="Q15" s="51">
        <f>L15*P15</f>
        <v>214.97727272727272</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0.19386748844375962</v>
      </c>
      <c r="J17" s="95"/>
      <c r="K17" s="91">
        <f>'NZ-Preis 0,30'!K17</f>
        <v>12582</v>
      </c>
      <c r="L17" s="96">
        <f>K17/D2</f>
        <v>228.76363636363635</v>
      </c>
      <c r="M17" s="48">
        <f>(L17*100/F17)-100</f>
        <v>9.9536834746132996</v>
      </c>
      <c r="N17" s="91">
        <f>'NZ-Preis 0,30'!N17</f>
        <v>1885</v>
      </c>
      <c r="O17" s="49">
        <f>N17/L17</f>
        <v>8.2399459545382303</v>
      </c>
      <c r="P17" s="50">
        <f>P15</f>
        <v>1.25</v>
      </c>
      <c r="Q17" s="51">
        <f>L17*P17</f>
        <v>285.95454545454544</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0.19488572307061594</v>
      </c>
      <c r="J19" s="95"/>
      <c r="K19" s="91">
        <f>'NZ-Preis 0,30'!K19</f>
        <v>7606</v>
      </c>
      <c r="L19" s="96">
        <f>K19/D2</f>
        <v>138.29090909090908</v>
      </c>
      <c r="M19" s="48">
        <f>(L19*100/F19)-100</f>
        <v>7.4142070329049403</v>
      </c>
      <c r="N19" s="91">
        <f>'NZ-Preis 0,30'!N19</f>
        <v>1115</v>
      </c>
      <c r="O19" s="49">
        <f>N19/L19</f>
        <v>8.0627136471206953</v>
      </c>
      <c r="P19" s="50">
        <f>P17</f>
        <v>1.25</v>
      </c>
      <c r="Q19" s="51">
        <f>L19*P19</f>
        <v>172.86363636363635</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0.19189602446483181</v>
      </c>
      <c r="J21" s="95"/>
      <c r="K21" s="91">
        <f>'NZ-Preis 0,30'!K21</f>
        <v>2761</v>
      </c>
      <c r="L21" s="96">
        <f>K21/D2</f>
        <v>50.2</v>
      </c>
      <c r="M21" s="48">
        <f>(L21*100/F21)-100</f>
        <v>6.6023166023165913</v>
      </c>
      <c r="N21" s="91">
        <f>'NZ-Preis 0,30'!N21</f>
        <v>394</v>
      </c>
      <c r="O21" s="49">
        <f>N21/L21</f>
        <v>7.8486055776892423</v>
      </c>
      <c r="P21" s="50">
        <f>P19</f>
        <v>1.25</v>
      </c>
      <c r="Q21" s="51">
        <f>L21*P21</f>
        <v>62.75</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0.18939393939393939</v>
      </c>
      <c r="J23" s="95"/>
      <c r="K23" s="91">
        <f>'NZ-Preis 0,30'!K23</f>
        <v>21150</v>
      </c>
      <c r="L23" s="96">
        <f>K23/D2</f>
        <v>384.54545454545456</v>
      </c>
      <c r="M23" s="48">
        <f>(L23*100/F23)-100</f>
        <v>16.16411270390509</v>
      </c>
      <c r="N23" s="91">
        <f>'NZ-Preis 0,30'!N23</f>
        <v>3360</v>
      </c>
      <c r="O23" s="49">
        <f>N23/L23</f>
        <v>8.7375886524822697</v>
      </c>
      <c r="P23" s="50">
        <f>P21</f>
        <v>1.25</v>
      </c>
      <c r="Q23" s="51">
        <f>L23*P23</f>
        <v>480.68181818181819</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0.19803180690277467</v>
      </c>
      <c r="J25" s="95"/>
      <c r="K25" s="91">
        <f>'NZ-Preis 0,30'!K25</f>
        <v>7023</v>
      </c>
      <c r="L25" s="96">
        <f>K25/D2</f>
        <v>127.69090909090909</v>
      </c>
      <c r="M25" s="48">
        <f>(L25*100/F25)-100</f>
        <v>5.0718132854577931</v>
      </c>
      <c r="N25" s="91">
        <f>'NZ-Preis 0,30'!N25</f>
        <v>1070</v>
      </c>
      <c r="O25" s="49">
        <f>N25/L25</f>
        <v>8.37960985333903</v>
      </c>
      <c r="P25" s="50">
        <f>P23</f>
        <v>1.25</v>
      </c>
      <c r="Q25" s="51">
        <f>L25*P25</f>
        <v>159.61363636363637</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0.19052419354838709</v>
      </c>
      <c r="J27" s="95"/>
      <c r="K27" s="91">
        <f>'NZ-Preis 0,30'!K27</f>
        <v>4158</v>
      </c>
      <c r="L27" s="96">
        <f>K27/D2</f>
        <v>75.599999999999994</v>
      </c>
      <c r="M27" s="48">
        <f>(L27*100/F27)-100</f>
        <v>2.615992102665345</v>
      </c>
      <c r="N27" s="91">
        <f>'NZ-Preis 0,30'!N27</f>
        <v>616</v>
      </c>
      <c r="O27" s="49">
        <f>N27/L27</f>
        <v>8.1481481481481488</v>
      </c>
      <c r="P27" s="50">
        <f>P25</f>
        <v>1.25</v>
      </c>
      <c r="Q27" s="51">
        <f>L27*P27</f>
        <v>94.5</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0.18628593628593629</v>
      </c>
      <c r="J29" s="95"/>
      <c r="K29" s="91">
        <f>'NZ-Preis 0,30'!K29</f>
        <v>2877</v>
      </c>
      <c r="L29" s="96">
        <f>K29/D2</f>
        <v>52.309090909090912</v>
      </c>
      <c r="M29" s="48">
        <f>(L29*100/F29)-100</f>
        <v>18.737102765167151</v>
      </c>
      <c r="N29" s="91">
        <f>'NZ-Preis 0,30'!N29</f>
        <v>461</v>
      </c>
      <c r="O29" s="49">
        <f>N29/L29</f>
        <v>8.8129996524157104</v>
      </c>
      <c r="P29" s="50">
        <f>P27</f>
        <v>1.25</v>
      </c>
      <c r="Q29" s="51">
        <f>L29*P29</f>
        <v>65.38636363636364</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0.2210067969413764</v>
      </c>
      <c r="J31" s="95"/>
      <c r="K31" s="91">
        <f>'NZ-Preis 0,30'!K31</f>
        <v>12486</v>
      </c>
      <c r="L31" s="96">
        <f>K31/D2</f>
        <v>227.01818181818183</v>
      </c>
      <c r="M31" s="48">
        <f>(L31*100/F31)-100</f>
        <v>11.392630921580874</v>
      </c>
      <c r="N31" s="91">
        <f>'NZ-Preis 0,30'!N31</f>
        <v>1762</v>
      </c>
      <c r="O31" s="49">
        <f>N31/L31</f>
        <v>7.7614928720166585</v>
      </c>
      <c r="P31" s="50">
        <f>P29</f>
        <v>1.25</v>
      </c>
      <c r="Q31" s="51">
        <f>L31*P31</f>
        <v>283.77272727272731</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0.18966721321430741</v>
      </c>
      <c r="J33" s="95"/>
      <c r="K33" s="91">
        <f>'NZ-Preis 0,30'!K33</f>
        <v>12493</v>
      </c>
      <c r="L33" s="96">
        <f>K33/D2</f>
        <v>227.14545454545456</v>
      </c>
      <c r="M33" s="48">
        <f>(L33*100/F33)-100</f>
        <v>10.313465783664469</v>
      </c>
      <c r="N33" s="91">
        <f>'NZ-Preis 0,30'!N33</f>
        <v>1900</v>
      </c>
      <c r="O33" s="49">
        <f>N33/L33</f>
        <v>8.3646842231649714</v>
      </c>
      <c r="P33" s="50">
        <f>P31</f>
        <v>1.25</v>
      </c>
      <c r="Q33" s="51">
        <f>L33*P33</f>
        <v>283.93181818181819</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0.24331901694106414</v>
      </c>
      <c r="J35" s="95"/>
      <c r="K35" s="91">
        <f>'NZ-Preis 0,30'!K35</f>
        <v>4079</v>
      </c>
      <c r="L35" s="96">
        <f>K35/D2</f>
        <v>74.163636363636357</v>
      </c>
      <c r="M35" s="48">
        <f>(L35*100/F35)-100</f>
        <v>33.73770491803279</v>
      </c>
      <c r="N35" s="91">
        <f>'NZ-Preis 0,30'!N35</f>
        <v>561</v>
      </c>
      <c r="O35" s="49">
        <f>N35/L35</f>
        <v>7.5643540083353766</v>
      </c>
      <c r="P35" s="50">
        <f>P33</f>
        <v>1.25</v>
      </c>
      <c r="Q35" s="51">
        <f>L35*P35</f>
        <v>92.704545454545439</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0.19554046462443408</v>
      </c>
      <c r="J37" s="95"/>
      <c r="K37" s="91">
        <f>'NZ-Preis 0,30'!K37</f>
        <v>71007</v>
      </c>
      <c r="L37" s="96">
        <f>K37/D2</f>
        <v>1291.0363636363636</v>
      </c>
      <c r="M37" s="48">
        <f>(L37*100/F37)-100</f>
        <v>11.019559405243967</v>
      </c>
      <c r="N37" s="91">
        <f>'NZ-Preis 0,30'!N37</f>
        <v>10576</v>
      </c>
      <c r="O37" s="49">
        <f>N37/L37</f>
        <v>8.191868407340122</v>
      </c>
      <c r="P37" s="50">
        <f>P35</f>
        <v>1.25</v>
      </c>
      <c r="Q37" s="51">
        <f>L37*P37</f>
        <v>1613.7954545454545</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0.18193060031477176</v>
      </c>
      <c r="J39" s="95"/>
      <c r="K39" s="91">
        <f>'NZ-Preis 0,30'!K39</f>
        <v>9710</v>
      </c>
      <c r="L39" s="96">
        <f>K39/D2</f>
        <v>176.54545454545453</v>
      </c>
      <c r="M39" s="48">
        <f>(L39*100/F39)-100</f>
        <v>9.7423146473779241</v>
      </c>
      <c r="N39" s="91">
        <f>'NZ-Preis 0,30'!N39</f>
        <v>1457</v>
      </c>
      <c r="O39" s="49">
        <f>N39/L39</f>
        <v>8.2528321318228635</v>
      </c>
      <c r="P39" s="50">
        <f>P37</f>
        <v>1.25</v>
      </c>
      <c r="Q39" s="51">
        <f>L39*P39</f>
        <v>220.68181818181816</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0.22482385289568657</v>
      </c>
      <c r="J41" s="95"/>
      <c r="K41" s="91">
        <f>'NZ-Preis 0,30'!K41</f>
        <v>52330</v>
      </c>
      <c r="L41" s="96">
        <f>K41/D2</f>
        <v>951.4545454545455</v>
      </c>
      <c r="M41" s="48">
        <f>(L41*100/F41)-100</f>
        <v>25.80839043154225</v>
      </c>
      <c r="N41" s="91">
        <f>'NZ-Preis 0,30'!N41</f>
        <v>7999</v>
      </c>
      <c r="O41" s="49">
        <f>N41/L41</f>
        <v>8.40712784253774</v>
      </c>
      <c r="P41" s="50">
        <f>P39</f>
        <v>1.25</v>
      </c>
      <c r="Q41" s="51">
        <f>L41*P41</f>
        <v>1189.318181818182</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0.19854644000985464</v>
      </c>
      <c r="J43" s="95"/>
      <c r="K43" s="91">
        <f>'NZ-Preis 0,30'!K43</f>
        <v>16118</v>
      </c>
      <c r="L43" s="96">
        <f>K43/D2</f>
        <v>293.05454545454546</v>
      </c>
      <c r="M43" s="48">
        <f>(L43*100/F43)-100</f>
        <v>17.384021557060677</v>
      </c>
      <c r="N43" s="91">
        <f>'NZ-Preis 0,30'!N43</f>
        <v>2350</v>
      </c>
      <c r="O43" s="49">
        <f>N43/L43</f>
        <v>8.0189849857302384</v>
      </c>
      <c r="P43" s="50">
        <f>P41</f>
        <v>1.25</v>
      </c>
      <c r="Q43" s="51">
        <f>L43*P43</f>
        <v>366.31818181818181</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1.25</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0.19862639996927325</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28.242993575861984</v>
      </c>
      <c r="H56" s="108" t="s">
        <v>4</v>
      </c>
      <c r="I56" s="3"/>
      <c r="J56" s="3"/>
      <c r="K56" s="3"/>
      <c r="L56" s="3"/>
      <c r="M56" s="3"/>
      <c r="N56" s="3"/>
      <c r="O56" s="3"/>
      <c r="P56" s="3"/>
      <c r="Q56" s="3"/>
      <c r="R56" s="3"/>
      <c r="S56" s="3"/>
    </row>
    <row r="57" spans="1:19" ht="15.75">
      <c r="A57" s="97" t="s">
        <v>74</v>
      </c>
      <c r="B57" s="97"/>
      <c r="C57" s="97"/>
      <c r="D57" s="97"/>
      <c r="E57" s="97"/>
      <c r="F57" s="97"/>
      <c r="G57" s="98">
        <f>G50*G49*25</f>
        <v>35.303741969827477</v>
      </c>
      <c r="H57" s="109" t="s">
        <v>4</v>
      </c>
      <c r="I57" s="3"/>
      <c r="J57" s="3"/>
      <c r="K57" s="3"/>
      <c r="L57" s="3"/>
      <c r="M57" s="3"/>
      <c r="N57" s="3"/>
      <c r="O57" s="3"/>
      <c r="P57" s="3"/>
      <c r="Q57" s="3"/>
      <c r="R57" s="3"/>
      <c r="S57" s="3"/>
    </row>
    <row r="58" spans="1:19" ht="15.75">
      <c r="A58" s="101" t="s">
        <v>75</v>
      </c>
      <c r="B58" s="101"/>
      <c r="C58" s="101"/>
      <c r="D58" s="101"/>
      <c r="E58" s="101"/>
      <c r="F58" s="101"/>
      <c r="G58" s="102">
        <f>G50*G49*30</f>
        <v>42.364490363792974</v>
      </c>
      <c r="H58" s="108" t="s">
        <v>4</v>
      </c>
      <c r="I58" s="3"/>
      <c r="J58" s="3"/>
      <c r="K58" s="3"/>
      <c r="L58" s="3"/>
      <c r="M58" s="3"/>
      <c r="N58" s="3"/>
      <c r="O58" s="3"/>
      <c r="P58" s="3"/>
      <c r="Q58" s="3"/>
      <c r="R58" s="3"/>
      <c r="S58" s="3"/>
    </row>
    <row r="59" spans="1:19" ht="15.75">
      <c r="A59" s="97" t="s">
        <v>76</v>
      </c>
      <c r="B59" s="97"/>
      <c r="C59" s="97"/>
      <c r="D59" s="97"/>
      <c r="E59" s="97"/>
      <c r="F59" s="97"/>
      <c r="G59" s="98">
        <f>G50*G49*35</f>
        <v>49.425238757758471</v>
      </c>
      <c r="H59" s="109" t="s">
        <v>4</v>
      </c>
      <c r="I59" s="3"/>
      <c r="J59" s="3"/>
      <c r="K59" s="3"/>
      <c r="L59" s="3"/>
      <c r="M59" s="3"/>
      <c r="N59" s="3"/>
      <c r="O59" s="3"/>
      <c r="P59" s="3"/>
      <c r="Q59" s="3"/>
      <c r="R59" s="3"/>
      <c r="S59" s="3"/>
    </row>
    <row r="60" spans="1:19" ht="15.75">
      <c r="A60" s="101" t="s">
        <v>77</v>
      </c>
      <c r="B60" s="101"/>
      <c r="C60" s="101"/>
      <c r="D60" s="101"/>
      <c r="E60" s="101"/>
      <c r="F60" s="101"/>
      <c r="G60" s="102">
        <f>G50*G49*40</f>
        <v>56.485987151723968</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63.546735545689465</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70.607483939654955</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row r="121" spans="1:19">
      <c r="A121" s="3"/>
      <c r="B121" s="3"/>
      <c r="C121" s="3"/>
      <c r="D121" s="3"/>
      <c r="E121" s="3"/>
      <c r="F121" s="3"/>
      <c r="G121" s="3"/>
      <c r="H121" s="10"/>
      <c r="I121" s="3"/>
      <c r="J121" s="3"/>
      <c r="K121" s="3"/>
      <c r="L121" s="3"/>
      <c r="M121" s="3"/>
      <c r="N121" s="3"/>
      <c r="O121" s="3"/>
      <c r="P121" s="3"/>
      <c r="Q121" s="3"/>
      <c r="R121" s="3"/>
      <c r="S121" s="3"/>
    </row>
    <row r="122" spans="1:19">
      <c r="A122" s="3"/>
      <c r="B122" s="3"/>
      <c r="C122" s="3"/>
      <c r="D122" s="3"/>
      <c r="E122" s="3"/>
      <c r="F122" s="3"/>
      <c r="G122" s="3"/>
      <c r="H122" s="10"/>
      <c r="I122" s="3"/>
      <c r="J122" s="3"/>
      <c r="K122" s="3"/>
      <c r="L122" s="3"/>
      <c r="M122" s="3"/>
      <c r="N122" s="3"/>
      <c r="O122" s="3"/>
      <c r="P122" s="3"/>
      <c r="Q122" s="3"/>
      <c r="R122" s="3"/>
      <c r="S122" s="3"/>
    </row>
    <row r="123" spans="1:19">
      <c r="A123" s="3"/>
      <c r="B123" s="3"/>
      <c r="C123" s="3"/>
      <c r="D123" s="3"/>
      <c r="E123" s="3"/>
      <c r="F123" s="3"/>
      <c r="G123" s="3"/>
      <c r="H123" s="10"/>
      <c r="I123" s="3"/>
      <c r="J123" s="3"/>
      <c r="K123" s="3"/>
      <c r="L123" s="3"/>
      <c r="M123" s="3"/>
      <c r="N123" s="3"/>
      <c r="O123" s="3"/>
      <c r="P123" s="3"/>
      <c r="Q123" s="3"/>
      <c r="R123" s="3"/>
      <c r="S123" s="3"/>
    </row>
    <row r="124" spans="1:19">
      <c r="A124" s="3"/>
      <c r="B124" s="3"/>
      <c r="C124" s="3"/>
      <c r="D124" s="3"/>
      <c r="E124" s="3"/>
      <c r="F124" s="3"/>
      <c r="G124" s="3"/>
      <c r="H124" s="10"/>
      <c r="I124" s="3"/>
      <c r="J124" s="3"/>
      <c r="K124" s="3"/>
      <c r="L124" s="3"/>
      <c r="M124" s="3"/>
      <c r="N124" s="3"/>
      <c r="O124" s="3"/>
      <c r="P124" s="3"/>
      <c r="Q124" s="3"/>
      <c r="R124" s="3"/>
      <c r="S124" s="3"/>
    </row>
    <row r="125" spans="1:19">
      <c r="A125" s="3"/>
      <c r="B125" s="3"/>
      <c r="C125" s="3"/>
      <c r="D125" s="3"/>
      <c r="E125" s="3"/>
      <c r="F125" s="3"/>
      <c r="G125" s="3"/>
      <c r="H125" s="10"/>
      <c r="I125" s="3"/>
      <c r="J125" s="3"/>
      <c r="K125" s="3"/>
      <c r="L125" s="3"/>
      <c r="M125" s="3"/>
      <c r="N125" s="3"/>
      <c r="O125" s="3"/>
      <c r="P125" s="3"/>
      <c r="Q125" s="3"/>
      <c r="R125" s="3"/>
      <c r="S125" s="3"/>
    </row>
    <row r="126" spans="1:19">
      <c r="A126" s="3"/>
      <c r="B126" s="3"/>
      <c r="C126" s="3"/>
      <c r="D126" s="3"/>
      <c r="E126" s="3"/>
      <c r="F126" s="3"/>
      <c r="G126" s="3"/>
      <c r="H126" s="10"/>
      <c r="I126" s="3"/>
      <c r="J126" s="3"/>
      <c r="K126" s="3"/>
      <c r="L126" s="3"/>
      <c r="M126" s="3"/>
      <c r="N126" s="3"/>
      <c r="O126" s="3"/>
      <c r="P126" s="3"/>
      <c r="Q126" s="3"/>
      <c r="R126" s="3"/>
      <c r="S126" s="3"/>
    </row>
    <row r="127" spans="1:19">
      <c r="A127" s="3"/>
      <c r="B127" s="3"/>
      <c r="C127" s="3"/>
      <c r="D127" s="3"/>
      <c r="E127" s="3"/>
      <c r="F127" s="3"/>
      <c r="G127" s="3"/>
      <c r="H127" s="10"/>
      <c r="I127" s="3"/>
      <c r="J127" s="3"/>
      <c r="K127" s="3"/>
      <c r="L127" s="3"/>
      <c r="M127" s="3"/>
      <c r="N127" s="3"/>
      <c r="O127" s="3"/>
      <c r="P127" s="3"/>
      <c r="Q127" s="3"/>
      <c r="R127" s="3"/>
      <c r="S127" s="3"/>
    </row>
    <row r="128" spans="1:19">
      <c r="A128" s="3"/>
      <c r="B128" s="3"/>
      <c r="C128" s="3"/>
      <c r="D128" s="3"/>
      <c r="E128" s="3"/>
      <c r="F128" s="3"/>
      <c r="G128" s="3"/>
      <c r="H128" s="10"/>
      <c r="I128" s="3"/>
      <c r="J128" s="3"/>
      <c r="K128" s="3"/>
      <c r="L128" s="3"/>
      <c r="M128" s="3"/>
      <c r="N128" s="3"/>
      <c r="O128" s="3"/>
      <c r="P128" s="3"/>
      <c r="Q128" s="3"/>
      <c r="R128" s="3"/>
      <c r="S128" s="3"/>
    </row>
    <row r="129" spans="1:19">
      <c r="A129" s="3"/>
      <c r="B129" s="3"/>
      <c r="C129" s="3"/>
      <c r="D129" s="3"/>
      <c r="E129" s="3"/>
      <c r="F129" s="3"/>
      <c r="G129" s="3"/>
      <c r="H129" s="10"/>
      <c r="I129" s="3"/>
      <c r="J129" s="3"/>
      <c r="K129" s="3"/>
      <c r="L129" s="3"/>
      <c r="M129" s="3"/>
      <c r="N129" s="3"/>
      <c r="O129" s="3"/>
      <c r="P129" s="3"/>
      <c r="Q129" s="3"/>
      <c r="R129" s="3"/>
      <c r="S129" s="3"/>
    </row>
    <row r="130" spans="1:19">
      <c r="A130" s="3"/>
      <c r="B130" s="3"/>
      <c r="C130" s="3"/>
      <c r="D130" s="3"/>
      <c r="E130" s="3"/>
      <c r="F130" s="3"/>
      <c r="G130" s="3"/>
      <c r="H130" s="10"/>
      <c r="I130" s="3"/>
      <c r="J130" s="3"/>
      <c r="K130" s="3"/>
      <c r="L130" s="3"/>
      <c r="M130" s="3"/>
      <c r="N130" s="3"/>
      <c r="O130" s="3"/>
      <c r="P130" s="3"/>
      <c r="Q130" s="3"/>
      <c r="R130" s="3"/>
      <c r="S130" s="3"/>
    </row>
    <row r="131" spans="1:19">
      <c r="A131" s="3"/>
      <c r="B131" s="3"/>
      <c r="C131" s="3"/>
      <c r="D131" s="3"/>
      <c r="E131" s="3"/>
      <c r="F131" s="3"/>
      <c r="G131" s="3"/>
      <c r="H131" s="10"/>
      <c r="I131" s="3"/>
      <c r="J131" s="3"/>
      <c r="K131" s="3"/>
      <c r="L131" s="3"/>
      <c r="M131" s="3"/>
      <c r="N131" s="3"/>
      <c r="O131" s="3"/>
      <c r="P131" s="3"/>
      <c r="Q131" s="3"/>
      <c r="R131" s="3"/>
      <c r="S131" s="3"/>
    </row>
    <row r="132" spans="1:19">
      <c r="A132" s="3"/>
      <c r="B132" s="3"/>
      <c r="C132" s="3"/>
      <c r="D132" s="3"/>
      <c r="E132" s="3"/>
      <c r="F132" s="3"/>
      <c r="G132" s="3"/>
      <c r="H132" s="10"/>
      <c r="I132" s="3"/>
      <c r="J132" s="3"/>
      <c r="K132" s="3"/>
      <c r="L132" s="3"/>
      <c r="M132" s="3"/>
      <c r="N132" s="3"/>
      <c r="O132" s="3"/>
      <c r="P132" s="3"/>
      <c r="Q132" s="3"/>
      <c r="R132" s="3"/>
      <c r="S132" s="3"/>
    </row>
    <row r="133" spans="1:19">
      <c r="A133" s="3"/>
      <c r="B133" s="3"/>
      <c r="C133" s="3"/>
      <c r="D133" s="3"/>
      <c r="E133" s="3"/>
      <c r="F133" s="3"/>
      <c r="G133" s="3"/>
      <c r="H133" s="10"/>
      <c r="I133" s="3"/>
      <c r="J133" s="3"/>
      <c r="K133" s="3"/>
      <c r="L133" s="3"/>
      <c r="M133" s="3"/>
      <c r="N133" s="3"/>
      <c r="O133" s="3"/>
      <c r="P133" s="3"/>
      <c r="Q133" s="3"/>
      <c r="R133" s="3"/>
      <c r="S133" s="3"/>
    </row>
    <row r="134" spans="1:19">
      <c r="A134" s="3"/>
      <c r="B134" s="3"/>
      <c r="C134" s="3"/>
      <c r="D134" s="3"/>
      <c r="E134" s="3"/>
      <c r="F134" s="3"/>
      <c r="G134" s="3"/>
      <c r="H134" s="10"/>
      <c r="I134" s="3"/>
      <c r="J134" s="3"/>
      <c r="K134" s="3"/>
      <c r="L134" s="3"/>
      <c r="M134" s="3"/>
      <c r="N134" s="3"/>
      <c r="O134" s="3"/>
      <c r="P134" s="3"/>
      <c r="Q134" s="3"/>
      <c r="R134" s="3"/>
      <c r="S134" s="3"/>
    </row>
    <row r="135" spans="1:19">
      <c r="A135" s="3"/>
      <c r="B135" s="3"/>
      <c r="C135" s="3"/>
      <c r="D135" s="3"/>
      <c r="E135" s="3"/>
      <c r="F135" s="3"/>
      <c r="G135" s="3"/>
      <c r="H135" s="10"/>
      <c r="I135" s="3"/>
      <c r="J135" s="3"/>
      <c r="K135" s="3"/>
      <c r="L135" s="3"/>
      <c r="M135" s="3"/>
      <c r="N135" s="3"/>
      <c r="O135" s="3"/>
      <c r="P135" s="3"/>
      <c r="Q135" s="3"/>
      <c r="R135" s="3"/>
      <c r="S135" s="3"/>
    </row>
    <row r="136" spans="1:19">
      <c r="A136" s="3"/>
      <c r="B136" s="3"/>
      <c r="C136" s="3"/>
      <c r="D136" s="3"/>
      <c r="E136" s="3"/>
      <c r="F136" s="3"/>
      <c r="G136" s="3"/>
      <c r="H136" s="10"/>
      <c r="I136" s="3"/>
      <c r="J136" s="3"/>
      <c r="K136" s="3"/>
      <c r="L136" s="3"/>
      <c r="M136" s="3"/>
      <c r="N136" s="3"/>
      <c r="O136" s="3"/>
      <c r="P136" s="3"/>
      <c r="Q136" s="3"/>
      <c r="R136" s="3"/>
      <c r="S136" s="3"/>
    </row>
    <row r="137" spans="1:19">
      <c r="A137" s="3"/>
      <c r="B137" s="3"/>
      <c r="C137" s="3"/>
      <c r="D137" s="3"/>
      <c r="E137" s="3"/>
      <c r="F137" s="3"/>
      <c r="G137" s="3"/>
      <c r="H137" s="10"/>
      <c r="I137" s="3"/>
      <c r="J137" s="3"/>
      <c r="K137" s="3"/>
      <c r="L137" s="3"/>
      <c r="M137" s="3"/>
      <c r="N137" s="3"/>
      <c r="O137" s="3"/>
      <c r="P137" s="3"/>
      <c r="Q137" s="3"/>
      <c r="R137" s="3"/>
      <c r="S137" s="3"/>
    </row>
    <row r="138" spans="1:19">
      <c r="A138" s="3"/>
      <c r="B138" s="3"/>
      <c r="C138" s="3"/>
      <c r="D138" s="3"/>
      <c r="E138" s="3"/>
      <c r="F138" s="3"/>
      <c r="G138" s="3"/>
      <c r="H138" s="10"/>
      <c r="I138" s="3"/>
      <c r="J138" s="3"/>
      <c r="K138" s="3"/>
      <c r="L138" s="3"/>
      <c r="M138" s="3"/>
      <c r="N138" s="3"/>
      <c r="O138" s="3"/>
      <c r="P138" s="3"/>
      <c r="Q138" s="3"/>
      <c r="R138" s="3"/>
      <c r="S138" s="3"/>
    </row>
    <row r="139" spans="1:19">
      <c r="A139" s="3"/>
      <c r="B139" s="3"/>
      <c r="C139" s="3"/>
      <c r="D139" s="3"/>
      <c r="E139" s="3"/>
      <c r="F139" s="3"/>
      <c r="G139" s="3"/>
      <c r="H139" s="10"/>
      <c r="I139" s="3"/>
      <c r="J139" s="3"/>
      <c r="K139" s="3"/>
      <c r="L139" s="3"/>
      <c r="M139" s="3"/>
      <c r="N139" s="3"/>
      <c r="O139" s="3"/>
      <c r="P139" s="3"/>
      <c r="Q139" s="3"/>
      <c r="R139" s="3"/>
      <c r="S139" s="3"/>
    </row>
    <row r="140" spans="1:19">
      <c r="A140" s="3"/>
      <c r="B140" s="3"/>
      <c r="C140" s="3"/>
      <c r="D140" s="3"/>
      <c r="E140" s="3"/>
      <c r="F140" s="3"/>
      <c r="G140" s="3"/>
      <c r="H140" s="10"/>
      <c r="I140" s="3"/>
      <c r="J140" s="3"/>
      <c r="K140" s="3"/>
      <c r="L140" s="3"/>
      <c r="M140" s="3"/>
      <c r="N140" s="3"/>
      <c r="O140" s="3"/>
      <c r="P140" s="3"/>
      <c r="Q140" s="3"/>
      <c r="R140" s="3"/>
      <c r="S140" s="3"/>
    </row>
    <row r="141" spans="1:19">
      <c r="A141" s="3"/>
      <c r="B141" s="3"/>
      <c r="C141" s="3"/>
      <c r="D141" s="3"/>
      <c r="E141" s="3"/>
      <c r="F141" s="3"/>
      <c r="G141" s="3"/>
      <c r="H141" s="10"/>
      <c r="I141" s="3"/>
      <c r="J141" s="3"/>
      <c r="K141" s="3"/>
      <c r="L141" s="3"/>
      <c r="M141" s="3"/>
      <c r="N141" s="3"/>
      <c r="O141" s="3"/>
      <c r="P141" s="3"/>
      <c r="Q141" s="3"/>
      <c r="R141" s="3"/>
      <c r="S141" s="3"/>
    </row>
    <row r="142" spans="1:19">
      <c r="A142" s="3"/>
      <c r="B142" s="3"/>
      <c r="C142" s="3"/>
      <c r="D142" s="3"/>
      <c r="E142" s="3"/>
      <c r="F142" s="3"/>
      <c r="G142" s="3"/>
      <c r="H142" s="10"/>
      <c r="I142" s="3"/>
      <c r="J142" s="3"/>
      <c r="K142" s="3"/>
      <c r="L142" s="3"/>
      <c r="M142" s="3"/>
      <c r="N142" s="3"/>
      <c r="O142" s="3"/>
      <c r="P142" s="3"/>
      <c r="Q142" s="3"/>
      <c r="R142" s="3"/>
      <c r="S142" s="3"/>
    </row>
    <row r="143" spans="1:19">
      <c r="A143" s="3"/>
      <c r="B143" s="3"/>
      <c r="C143" s="3"/>
      <c r="D143" s="3"/>
      <c r="E143" s="3"/>
      <c r="F143" s="3"/>
      <c r="G143" s="3"/>
      <c r="H143" s="10"/>
      <c r="I143" s="3"/>
      <c r="J143" s="3"/>
      <c r="K143" s="3"/>
      <c r="L143" s="3"/>
      <c r="M143" s="3"/>
      <c r="N143" s="3"/>
      <c r="O143" s="3"/>
      <c r="P143" s="3"/>
      <c r="Q143" s="3"/>
      <c r="R143" s="3"/>
      <c r="S143" s="3"/>
    </row>
    <row r="144" spans="1:19">
      <c r="A144" s="3"/>
      <c r="B144" s="3"/>
      <c r="C144" s="3"/>
      <c r="D144" s="3"/>
      <c r="E144" s="3"/>
      <c r="F144" s="3"/>
      <c r="G144" s="3"/>
      <c r="H144" s="10"/>
      <c r="I144" s="3"/>
      <c r="J144" s="3"/>
      <c r="K144" s="3"/>
      <c r="L144" s="3"/>
      <c r="M144" s="3"/>
      <c r="N144" s="3"/>
      <c r="O144" s="3"/>
      <c r="P144" s="3"/>
      <c r="Q144" s="3"/>
      <c r="R144" s="3"/>
      <c r="S144" s="3"/>
    </row>
    <row r="145" spans="1:19">
      <c r="A145" s="3"/>
      <c r="B145" s="3"/>
      <c r="C145" s="3"/>
      <c r="D145" s="3"/>
      <c r="E145" s="3"/>
      <c r="F145" s="3"/>
      <c r="G145" s="3"/>
      <c r="H145" s="10"/>
      <c r="I145" s="3"/>
      <c r="J145" s="3"/>
      <c r="K145" s="3"/>
      <c r="L145" s="3"/>
      <c r="M145" s="3"/>
      <c r="N145" s="3"/>
      <c r="O145" s="3"/>
      <c r="P145" s="3"/>
      <c r="Q145" s="3"/>
      <c r="R145" s="3"/>
      <c r="S145" s="3"/>
    </row>
    <row r="146" spans="1:19">
      <c r="A146" s="3"/>
      <c r="B146" s="3"/>
      <c r="C146" s="3"/>
      <c r="D146" s="3"/>
      <c r="E146" s="3"/>
      <c r="F146" s="3"/>
      <c r="G146" s="3"/>
      <c r="H146" s="10"/>
      <c r="I146" s="3"/>
      <c r="J146" s="3"/>
      <c r="K146" s="3"/>
      <c r="L146" s="3"/>
      <c r="M146" s="3"/>
      <c r="N146" s="3"/>
      <c r="O146" s="3"/>
      <c r="P146" s="3"/>
      <c r="Q146" s="3"/>
      <c r="R146" s="3"/>
      <c r="S146" s="3"/>
    </row>
    <row r="147" spans="1:19">
      <c r="A147" s="3"/>
      <c r="B147" s="3"/>
      <c r="C147" s="3"/>
      <c r="D147" s="3"/>
      <c r="E147" s="3"/>
      <c r="F147" s="3"/>
      <c r="G147" s="3"/>
      <c r="H147" s="10"/>
      <c r="I147" s="3"/>
      <c r="J147" s="3"/>
      <c r="K147" s="3"/>
      <c r="L147" s="3"/>
      <c r="M147" s="3"/>
      <c r="N147" s="3"/>
      <c r="O147" s="3"/>
      <c r="P147" s="3"/>
      <c r="Q147" s="3"/>
      <c r="R147" s="3"/>
      <c r="S147" s="3"/>
    </row>
    <row r="148" spans="1:19">
      <c r="A148" s="3"/>
      <c r="B148" s="3"/>
      <c r="C148" s="3"/>
      <c r="D148" s="3"/>
      <c r="E148" s="3"/>
      <c r="F148" s="3"/>
      <c r="G148" s="3"/>
      <c r="H148" s="10"/>
      <c r="I148" s="3"/>
      <c r="J148" s="3"/>
      <c r="K148" s="3"/>
      <c r="L148" s="3"/>
      <c r="M148" s="3"/>
      <c r="N148" s="3"/>
      <c r="O148" s="3"/>
      <c r="P148" s="3"/>
      <c r="Q148" s="3"/>
      <c r="R148" s="3"/>
      <c r="S148" s="3"/>
    </row>
    <row r="149" spans="1:19">
      <c r="A149" s="3"/>
      <c r="B149" s="3"/>
      <c r="C149" s="3"/>
      <c r="D149" s="3"/>
      <c r="E149" s="3"/>
      <c r="F149" s="3"/>
      <c r="G149" s="3"/>
      <c r="H149" s="10"/>
      <c r="I149" s="3"/>
      <c r="J149" s="3"/>
      <c r="K149" s="3"/>
      <c r="L149" s="3"/>
      <c r="M149" s="3"/>
      <c r="N149" s="3"/>
      <c r="O149" s="3"/>
      <c r="P149" s="3"/>
      <c r="Q149" s="3"/>
      <c r="R149" s="3"/>
      <c r="S149" s="3"/>
    </row>
    <row r="150" spans="1:19">
      <c r="A150" s="3"/>
      <c r="B150" s="3"/>
      <c r="C150" s="3"/>
      <c r="D150" s="3"/>
      <c r="E150" s="3"/>
      <c r="F150" s="3"/>
      <c r="G150" s="3"/>
      <c r="H150" s="10"/>
      <c r="I150" s="3"/>
      <c r="J150" s="3"/>
      <c r="K150" s="3"/>
      <c r="L150" s="3"/>
      <c r="M150" s="3"/>
      <c r="N150" s="3"/>
      <c r="O150" s="3"/>
      <c r="P150" s="3"/>
      <c r="Q150" s="3"/>
      <c r="R150" s="3"/>
      <c r="S150" s="3"/>
    </row>
    <row r="151" spans="1:19">
      <c r="A151" s="3"/>
      <c r="B151" s="3"/>
      <c r="C151" s="3"/>
      <c r="D151" s="3"/>
      <c r="E151" s="3"/>
      <c r="F151" s="3"/>
      <c r="G151" s="3"/>
      <c r="H151" s="10"/>
      <c r="I151" s="3"/>
      <c r="J151" s="3"/>
      <c r="K151" s="3"/>
      <c r="L151" s="3"/>
      <c r="M151" s="3"/>
      <c r="N151" s="3"/>
      <c r="O151" s="3"/>
      <c r="P151" s="3"/>
      <c r="Q151" s="3"/>
      <c r="R151" s="3"/>
      <c r="S151" s="3"/>
    </row>
    <row r="152" spans="1:19">
      <c r="A152" s="3"/>
      <c r="B152" s="3"/>
      <c r="C152" s="3"/>
      <c r="D152" s="3"/>
      <c r="E152" s="3"/>
      <c r="F152" s="3"/>
      <c r="G152" s="3"/>
      <c r="H152" s="10"/>
      <c r="I152" s="3"/>
      <c r="J152" s="3"/>
      <c r="K152" s="3"/>
      <c r="L152" s="3"/>
      <c r="M152" s="3"/>
      <c r="N152" s="3"/>
      <c r="O152" s="3"/>
      <c r="P152" s="3"/>
      <c r="Q152" s="3"/>
      <c r="R152" s="3"/>
      <c r="S152" s="3"/>
    </row>
    <row r="153" spans="1:19">
      <c r="A153" s="3"/>
      <c r="B153" s="3"/>
      <c r="C153" s="3"/>
      <c r="D153" s="3"/>
      <c r="E153" s="3"/>
      <c r="F153" s="3"/>
      <c r="G153" s="3"/>
      <c r="H153" s="10"/>
      <c r="I153" s="3"/>
      <c r="J153" s="3"/>
      <c r="K153" s="3"/>
      <c r="L153" s="3"/>
      <c r="M153" s="3"/>
      <c r="N153" s="3"/>
      <c r="O153" s="3"/>
      <c r="P153" s="3"/>
      <c r="Q153" s="3"/>
      <c r="R153" s="3"/>
      <c r="S153" s="3"/>
    </row>
    <row r="154" spans="1:19">
      <c r="A154" s="3"/>
      <c r="B154" s="3"/>
      <c r="C154" s="3"/>
      <c r="D154" s="3"/>
      <c r="E154" s="3"/>
      <c r="F154" s="3"/>
      <c r="G154" s="3"/>
      <c r="H154" s="10"/>
      <c r="I154" s="3"/>
      <c r="J154" s="3"/>
      <c r="K154" s="3"/>
      <c r="L154" s="3"/>
      <c r="M154" s="3"/>
      <c r="N154" s="3"/>
      <c r="O154" s="3"/>
      <c r="P154" s="3"/>
      <c r="Q154" s="3"/>
      <c r="R154" s="3"/>
      <c r="S154" s="3"/>
    </row>
    <row r="155" spans="1:19">
      <c r="A155" s="3"/>
      <c r="B155" s="3"/>
      <c r="C155" s="3"/>
      <c r="D155" s="3"/>
      <c r="E155" s="3"/>
      <c r="F155" s="3"/>
      <c r="G155" s="3"/>
      <c r="H155" s="10"/>
      <c r="I155" s="3"/>
      <c r="J155" s="3"/>
      <c r="K155" s="3"/>
      <c r="L155" s="3"/>
      <c r="M155" s="3"/>
      <c r="N155" s="3"/>
      <c r="O155" s="3"/>
      <c r="P155" s="3"/>
      <c r="Q155" s="3"/>
      <c r="R155" s="3"/>
      <c r="S155" s="3"/>
    </row>
    <row r="156" spans="1:19">
      <c r="A156" s="3"/>
      <c r="B156" s="3"/>
      <c r="C156" s="3"/>
      <c r="D156" s="3"/>
      <c r="E156" s="3"/>
      <c r="F156" s="3"/>
      <c r="G156" s="3"/>
      <c r="H156" s="10"/>
      <c r="I156" s="3"/>
      <c r="J156" s="3"/>
      <c r="K156" s="3"/>
      <c r="L156" s="3"/>
      <c r="M156" s="3"/>
      <c r="N156" s="3"/>
      <c r="O156" s="3"/>
      <c r="P156" s="3"/>
      <c r="Q156" s="3"/>
      <c r="R156" s="3"/>
      <c r="S156" s="3"/>
    </row>
    <row r="157" spans="1:19">
      <c r="A157" s="3"/>
      <c r="B157" s="3"/>
      <c r="C157" s="3"/>
      <c r="D157" s="3"/>
      <c r="E157" s="3"/>
      <c r="F157" s="3"/>
      <c r="G157" s="3"/>
      <c r="H157" s="10"/>
      <c r="I157" s="3"/>
      <c r="J157" s="3"/>
      <c r="K157" s="3"/>
      <c r="L157" s="3"/>
      <c r="M157" s="3"/>
      <c r="N157" s="3"/>
      <c r="O157" s="3"/>
      <c r="P157" s="3"/>
      <c r="Q157" s="3"/>
      <c r="R157" s="3"/>
      <c r="S157" s="3"/>
    </row>
    <row r="158" spans="1:19">
      <c r="A158" s="3"/>
      <c r="B158" s="3"/>
      <c r="C158" s="3"/>
      <c r="D158" s="3"/>
      <c r="E158" s="3"/>
      <c r="F158" s="3"/>
      <c r="G158" s="3"/>
      <c r="H158" s="10"/>
      <c r="I158" s="3"/>
      <c r="J158" s="3"/>
      <c r="K158" s="3"/>
      <c r="L158" s="3"/>
      <c r="M158" s="3"/>
      <c r="N158" s="3"/>
      <c r="O158" s="3"/>
      <c r="P158" s="3"/>
      <c r="Q158" s="3"/>
      <c r="R158" s="3"/>
      <c r="S158" s="3"/>
    </row>
    <row r="159" spans="1:19">
      <c r="A159" s="3"/>
      <c r="B159" s="3"/>
      <c r="C159" s="3"/>
      <c r="D159" s="3"/>
      <c r="E159" s="3"/>
      <c r="F159" s="3"/>
      <c r="G159" s="3"/>
      <c r="H159" s="10"/>
      <c r="I159" s="3"/>
      <c r="J159" s="3"/>
      <c r="K159" s="3"/>
      <c r="L159" s="3"/>
      <c r="M159" s="3"/>
      <c r="N159" s="3"/>
      <c r="O159" s="3"/>
      <c r="P159" s="3"/>
      <c r="Q159" s="3"/>
      <c r="R159" s="3"/>
      <c r="S159" s="3"/>
    </row>
    <row r="160" spans="1:19">
      <c r="A160" s="3"/>
      <c r="B160" s="3"/>
      <c r="C160" s="3"/>
      <c r="D160" s="3"/>
      <c r="E160" s="3"/>
      <c r="F160" s="3"/>
      <c r="G160" s="3"/>
      <c r="H160" s="10"/>
      <c r="I160" s="3"/>
      <c r="J160" s="3"/>
      <c r="K160" s="3"/>
      <c r="L160" s="3"/>
      <c r="M160" s="3"/>
      <c r="N160" s="3"/>
      <c r="O160" s="3"/>
      <c r="P160" s="3"/>
      <c r="Q160" s="3"/>
      <c r="R160" s="3"/>
      <c r="S160" s="3"/>
    </row>
    <row r="161" spans="1:19">
      <c r="A161" s="3"/>
      <c r="B161" s="3"/>
      <c r="C161" s="3"/>
      <c r="D161" s="3"/>
      <c r="E161" s="3"/>
      <c r="F161" s="3"/>
      <c r="G161" s="3"/>
      <c r="H161" s="10"/>
      <c r="I161" s="3"/>
      <c r="J161" s="3"/>
      <c r="K161" s="3"/>
      <c r="L161" s="3"/>
      <c r="M161" s="3"/>
      <c r="N161" s="3"/>
      <c r="O161" s="3"/>
      <c r="P161" s="3"/>
      <c r="Q161" s="3"/>
      <c r="R161" s="3"/>
      <c r="S161" s="3"/>
    </row>
    <row r="162" spans="1:19">
      <c r="A162" s="3"/>
      <c r="B162" s="3"/>
      <c r="C162" s="3"/>
      <c r="D162" s="3"/>
      <c r="E162" s="3"/>
      <c r="F162" s="3"/>
      <c r="G162" s="3"/>
      <c r="H162" s="10"/>
      <c r="I162" s="3"/>
      <c r="J162" s="3"/>
      <c r="K162" s="3"/>
      <c r="L162" s="3"/>
      <c r="M162" s="3"/>
      <c r="N162" s="3"/>
      <c r="O162" s="3"/>
      <c r="P162" s="3"/>
      <c r="Q162" s="3"/>
      <c r="R162" s="3"/>
      <c r="S162" s="3"/>
    </row>
    <row r="163" spans="1:19">
      <c r="A163" s="3"/>
      <c r="B163" s="3"/>
      <c r="C163" s="3"/>
      <c r="D163" s="3"/>
      <c r="E163" s="3"/>
      <c r="F163" s="3"/>
      <c r="G163" s="3"/>
      <c r="H163" s="10"/>
      <c r="I163" s="3"/>
      <c r="J163" s="3"/>
      <c r="K163" s="3"/>
      <c r="L163" s="3"/>
      <c r="M163" s="3"/>
      <c r="N163" s="3"/>
      <c r="O163" s="3"/>
      <c r="P163" s="3"/>
      <c r="Q163" s="3"/>
      <c r="R163" s="3"/>
      <c r="S163" s="3"/>
    </row>
    <row r="164" spans="1:19">
      <c r="A164" s="3"/>
      <c r="B164" s="3"/>
      <c r="C164" s="3"/>
      <c r="D164" s="3"/>
      <c r="E164" s="3"/>
      <c r="F164" s="3"/>
      <c r="G164" s="3"/>
      <c r="H164" s="10"/>
      <c r="I164" s="3"/>
      <c r="J164" s="3"/>
      <c r="K164" s="3"/>
      <c r="L164" s="3"/>
      <c r="M164" s="3"/>
      <c r="N164" s="3"/>
      <c r="O164" s="3"/>
      <c r="P164" s="3"/>
      <c r="Q164" s="3"/>
      <c r="R164" s="3"/>
      <c r="S164" s="3"/>
    </row>
    <row r="165" spans="1:19">
      <c r="A165" s="3"/>
      <c r="B165" s="3"/>
      <c r="C165" s="3"/>
      <c r="D165" s="3"/>
      <c r="E165" s="3"/>
      <c r="F165" s="3"/>
      <c r="G165" s="3"/>
      <c r="H165" s="10"/>
      <c r="I165" s="3"/>
      <c r="J165" s="3"/>
      <c r="K165" s="3"/>
      <c r="L165" s="3"/>
      <c r="M165" s="3"/>
      <c r="N165" s="3"/>
      <c r="O165" s="3"/>
      <c r="P165" s="3"/>
      <c r="Q165" s="3"/>
      <c r="R165" s="3"/>
      <c r="S165" s="3"/>
    </row>
    <row r="166" spans="1:19">
      <c r="A166" s="3"/>
      <c r="B166" s="3"/>
      <c r="C166" s="3"/>
      <c r="D166" s="3"/>
      <c r="E166" s="3"/>
      <c r="F166" s="3"/>
      <c r="G166" s="3"/>
      <c r="H166" s="10"/>
      <c r="I166" s="3"/>
      <c r="J166" s="3"/>
      <c r="K166" s="3"/>
      <c r="L166" s="3"/>
      <c r="M166" s="3"/>
      <c r="N166" s="3"/>
      <c r="O166" s="3"/>
      <c r="P166" s="3"/>
      <c r="Q166" s="3"/>
      <c r="R166" s="3"/>
      <c r="S166" s="3"/>
    </row>
    <row r="167" spans="1:19">
      <c r="A167" s="3"/>
      <c r="B167" s="3"/>
      <c r="C167" s="3"/>
      <c r="D167" s="3"/>
      <c r="E167" s="3"/>
      <c r="F167" s="3"/>
      <c r="G167" s="3"/>
      <c r="H167" s="10"/>
      <c r="I167" s="3"/>
      <c r="J167" s="3"/>
      <c r="K167" s="3"/>
      <c r="L167" s="3"/>
      <c r="M167" s="3"/>
      <c r="N167" s="3"/>
      <c r="O167" s="3"/>
      <c r="P167" s="3"/>
      <c r="Q167" s="3"/>
      <c r="R167" s="3"/>
      <c r="S167" s="3"/>
    </row>
    <row r="168" spans="1:19">
      <c r="A168" s="3"/>
      <c r="B168" s="3"/>
      <c r="C168" s="3"/>
      <c r="D168" s="3"/>
      <c r="E168" s="3"/>
      <c r="F168" s="3"/>
      <c r="G168" s="3"/>
      <c r="H168" s="10"/>
      <c r="I168" s="3"/>
      <c r="J168" s="3"/>
      <c r="K168" s="3"/>
      <c r="L168" s="3"/>
      <c r="M168" s="3"/>
      <c r="N168" s="3"/>
      <c r="O168" s="3"/>
      <c r="P168" s="3"/>
      <c r="Q168" s="3"/>
      <c r="R168" s="3"/>
      <c r="S168" s="3"/>
    </row>
    <row r="169" spans="1:19">
      <c r="A169" s="3"/>
      <c r="B169" s="3"/>
      <c r="C169" s="3"/>
      <c r="D169" s="3"/>
      <c r="E169" s="3"/>
      <c r="F169" s="3"/>
      <c r="G169" s="3"/>
      <c r="H169" s="10"/>
      <c r="I169" s="3"/>
      <c r="J169" s="3"/>
      <c r="K169" s="3"/>
      <c r="L169" s="3"/>
      <c r="M169" s="3"/>
      <c r="N169" s="3"/>
      <c r="O169" s="3"/>
      <c r="P169" s="3"/>
      <c r="Q169" s="3"/>
      <c r="R169" s="3"/>
      <c r="S169" s="3"/>
    </row>
    <row r="170" spans="1:19">
      <c r="A170" s="3"/>
      <c r="B170" s="3"/>
      <c r="C170" s="3"/>
      <c r="D170" s="3"/>
      <c r="E170" s="3"/>
      <c r="F170" s="3"/>
      <c r="G170" s="3"/>
      <c r="H170" s="10"/>
      <c r="I170" s="3"/>
      <c r="J170" s="3"/>
      <c r="K170" s="3"/>
      <c r="L170" s="3"/>
      <c r="M170" s="3"/>
      <c r="N170" s="3"/>
      <c r="O170" s="3"/>
      <c r="P170" s="3"/>
      <c r="Q170" s="3"/>
      <c r="R170" s="3"/>
      <c r="S170" s="3"/>
    </row>
    <row r="171" spans="1:19">
      <c r="A171" s="3"/>
      <c r="B171" s="3"/>
      <c r="C171" s="3"/>
      <c r="D171" s="3"/>
      <c r="E171" s="3"/>
      <c r="F171" s="3"/>
      <c r="G171" s="3"/>
      <c r="H171" s="10"/>
      <c r="I171" s="3"/>
      <c r="J171" s="3"/>
      <c r="K171" s="3"/>
      <c r="L171" s="3"/>
      <c r="M171" s="3"/>
      <c r="N171" s="3"/>
      <c r="O171" s="3"/>
      <c r="P171" s="3"/>
      <c r="Q171" s="3"/>
      <c r="R171" s="3"/>
      <c r="S171" s="3"/>
    </row>
    <row r="172" spans="1:19">
      <c r="A172" s="3"/>
      <c r="B172" s="3"/>
      <c r="C172" s="3"/>
      <c r="D172" s="3"/>
      <c r="E172" s="3"/>
      <c r="F172" s="3"/>
      <c r="G172" s="3"/>
      <c r="H172" s="10"/>
      <c r="I172" s="3"/>
      <c r="J172" s="3"/>
      <c r="K172" s="3"/>
      <c r="L172" s="3"/>
      <c r="M172" s="3"/>
      <c r="N172" s="3"/>
      <c r="O172" s="3"/>
      <c r="P172" s="3"/>
      <c r="Q172" s="3"/>
      <c r="R172" s="3"/>
      <c r="S172" s="3"/>
    </row>
    <row r="173" spans="1:19">
      <c r="A173" s="3"/>
      <c r="B173" s="3"/>
      <c r="C173" s="3"/>
      <c r="D173" s="3"/>
      <c r="E173" s="3"/>
      <c r="F173" s="3"/>
      <c r="G173" s="3"/>
      <c r="H173" s="10"/>
      <c r="I173" s="3"/>
      <c r="J173" s="3"/>
      <c r="K173" s="3"/>
      <c r="L173" s="3"/>
      <c r="M173" s="3"/>
      <c r="N173" s="3"/>
      <c r="O173" s="3"/>
      <c r="P173" s="3"/>
      <c r="Q173" s="3"/>
      <c r="R173" s="3"/>
      <c r="S173" s="3"/>
    </row>
    <row r="174" spans="1:19">
      <c r="A174" s="3"/>
      <c r="B174" s="3"/>
      <c r="C174" s="3"/>
      <c r="D174" s="3"/>
      <c r="E174" s="3"/>
      <c r="F174" s="3"/>
      <c r="G174" s="3"/>
      <c r="H174" s="10"/>
      <c r="I174" s="3"/>
      <c r="J174" s="3"/>
      <c r="K174" s="3"/>
      <c r="L174" s="3"/>
      <c r="M174" s="3"/>
      <c r="N174" s="3"/>
      <c r="O174" s="3"/>
      <c r="P174" s="3"/>
      <c r="Q174" s="3"/>
      <c r="R174" s="3"/>
      <c r="S174" s="3"/>
    </row>
    <row r="175" spans="1:19">
      <c r="A175" s="3"/>
      <c r="B175" s="3"/>
      <c r="C175" s="3"/>
      <c r="D175" s="3"/>
      <c r="E175" s="3"/>
      <c r="F175" s="3"/>
      <c r="G175" s="3"/>
      <c r="H175" s="10"/>
      <c r="I175" s="3"/>
      <c r="J175" s="3"/>
      <c r="K175" s="3"/>
      <c r="L175" s="3"/>
      <c r="M175" s="3"/>
      <c r="N175" s="3"/>
      <c r="O175" s="3"/>
      <c r="P175" s="3"/>
      <c r="Q175" s="3"/>
      <c r="R175" s="3"/>
      <c r="S175" s="3"/>
    </row>
    <row r="176" spans="1:19">
      <c r="A176" s="3"/>
      <c r="B176" s="3"/>
      <c r="C176" s="3"/>
      <c r="D176" s="3"/>
      <c r="E176" s="3"/>
      <c r="F176" s="3"/>
      <c r="G176" s="3"/>
      <c r="H176" s="10"/>
      <c r="I176" s="3"/>
      <c r="J176" s="3"/>
      <c r="K176" s="3"/>
      <c r="L176" s="3"/>
      <c r="M176" s="3"/>
      <c r="N176" s="3"/>
      <c r="O176" s="3"/>
      <c r="P176" s="3"/>
      <c r="Q176" s="3"/>
      <c r="R176" s="3"/>
      <c r="S176" s="3"/>
    </row>
    <row r="177" spans="1:19">
      <c r="A177" s="3"/>
      <c r="B177" s="3"/>
      <c r="C177" s="3"/>
      <c r="D177" s="3"/>
      <c r="E177" s="3"/>
      <c r="F177" s="3"/>
      <c r="G177" s="3"/>
      <c r="H177" s="10"/>
      <c r="I177" s="3"/>
      <c r="J177" s="3"/>
      <c r="K177" s="3"/>
      <c r="L177" s="3"/>
      <c r="M177" s="3"/>
      <c r="N177" s="3"/>
      <c r="O177" s="3"/>
      <c r="P177" s="3"/>
      <c r="Q177" s="3"/>
      <c r="R177" s="3"/>
      <c r="S177" s="3"/>
    </row>
    <row r="178" spans="1:19">
      <c r="A178" s="3"/>
      <c r="B178" s="3"/>
      <c r="C178" s="3"/>
      <c r="D178" s="3"/>
      <c r="E178" s="3"/>
      <c r="F178" s="3"/>
      <c r="G178" s="3"/>
      <c r="H178" s="10"/>
      <c r="I178" s="3"/>
      <c r="J178" s="3"/>
      <c r="K178" s="3"/>
      <c r="L178" s="3"/>
      <c r="M178" s="3"/>
      <c r="N178" s="3"/>
      <c r="O178" s="3"/>
      <c r="P178" s="3"/>
      <c r="Q178" s="3"/>
      <c r="R178" s="3"/>
      <c r="S178" s="3"/>
    </row>
    <row r="179" spans="1:19">
      <c r="A179" s="3"/>
      <c r="B179" s="3"/>
      <c r="C179" s="3"/>
      <c r="D179" s="3"/>
      <c r="E179" s="3"/>
      <c r="F179" s="3"/>
      <c r="G179" s="3"/>
      <c r="H179" s="10"/>
      <c r="I179" s="3"/>
      <c r="J179" s="3"/>
      <c r="K179" s="3"/>
      <c r="L179" s="3"/>
      <c r="M179" s="3"/>
      <c r="N179" s="3"/>
      <c r="O179" s="3"/>
      <c r="P179" s="3"/>
      <c r="Q179" s="3"/>
      <c r="R179" s="3"/>
      <c r="S179" s="3"/>
    </row>
    <row r="180" spans="1:19">
      <c r="A180" s="3"/>
      <c r="B180" s="3"/>
      <c r="C180" s="3"/>
      <c r="D180" s="3"/>
      <c r="E180" s="3"/>
      <c r="F180" s="3"/>
      <c r="G180" s="3"/>
      <c r="H180" s="10"/>
      <c r="I180" s="3"/>
      <c r="J180" s="3"/>
      <c r="K180" s="3"/>
      <c r="L180" s="3"/>
      <c r="M180" s="3"/>
      <c r="N180" s="3"/>
      <c r="O180" s="3"/>
      <c r="P180" s="3"/>
      <c r="Q180" s="3"/>
      <c r="R180" s="3"/>
      <c r="S180" s="3"/>
    </row>
    <row r="181" spans="1:19">
      <c r="A181" s="3"/>
      <c r="B181" s="3"/>
      <c r="C181" s="3"/>
      <c r="D181" s="3"/>
      <c r="E181" s="3"/>
      <c r="F181" s="3"/>
      <c r="G181" s="3"/>
      <c r="H181" s="10"/>
      <c r="I181" s="3"/>
      <c r="J181" s="3"/>
      <c r="K181" s="3"/>
      <c r="L181" s="3"/>
      <c r="M181" s="3"/>
      <c r="N181" s="3"/>
      <c r="O181" s="3"/>
      <c r="P181" s="3"/>
      <c r="Q181" s="3"/>
      <c r="R181" s="3"/>
      <c r="S181" s="3"/>
    </row>
    <row r="182" spans="1:19">
      <c r="A182" s="3"/>
      <c r="B182" s="3"/>
      <c r="C182" s="3"/>
      <c r="D182" s="3"/>
      <c r="E182" s="3"/>
      <c r="F182" s="3"/>
      <c r="G182" s="3"/>
      <c r="H182" s="10"/>
      <c r="I182" s="3"/>
      <c r="J182" s="3"/>
      <c r="K182" s="3"/>
      <c r="L182" s="3"/>
      <c r="M182" s="3"/>
      <c r="N182" s="3"/>
      <c r="O182" s="3"/>
      <c r="P182" s="3"/>
      <c r="Q182" s="3"/>
      <c r="R182" s="3"/>
      <c r="S182" s="3"/>
    </row>
    <row r="183" spans="1:19">
      <c r="A183" s="3"/>
      <c r="B183" s="3"/>
      <c r="C183" s="3"/>
      <c r="D183" s="3"/>
      <c r="E183" s="3"/>
      <c r="F183" s="3"/>
      <c r="G183" s="3"/>
      <c r="H183" s="10"/>
      <c r="I183" s="3"/>
      <c r="J183" s="3"/>
      <c r="K183" s="3"/>
      <c r="L183" s="3"/>
      <c r="M183" s="3"/>
      <c r="N183" s="3"/>
      <c r="O183" s="3"/>
      <c r="P183" s="3"/>
      <c r="Q183" s="3"/>
      <c r="R183" s="3"/>
      <c r="S183" s="3"/>
    </row>
    <row r="184" spans="1:19">
      <c r="A184" s="3"/>
      <c r="B184" s="3"/>
      <c r="C184" s="3"/>
      <c r="D184" s="3"/>
      <c r="E184" s="3"/>
      <c r="F184" s="3"/>
      <c r="G184" s="3"/>
      <c r="H184" s="10"/>
      <c r="I184" s="3"/>
      <c r="J184" s="3"/>
      <c r="K184" s="3"/>
      <c r="L184" s="3"/>
      <c r="M184" s="3"/>
      <c r="N184" s="3"/>
      <c r="O184" s="3"/>
      <c r="P184" s="3"/>
      <c r="Q184" s="3"/>
      <c r="R184" s="3"/>
      <c r="S184" s="3"/>
    </row>
    <row r="185" spans="1:19">
      <c r="A185" s="3"/>
      <c r="B185" s="3"/>
      <c r="C185" s="3"/>
      <c r="D185" s="3"/>
      <c r="E185" s="3"/>
      <c r="F185" s="3"/>
      <c r="G185" s="3"/>
      <c r="H185" s="10"/>
      <c r="I185" s="3"/>
      <c r="J185" s="3"/>
      <c r="K185" s="3"/>
      <c r="L185" s="3"/>
      <c r="M185" s="3"/>
      <c r="N185" s="3"/>
      <c r="O185" s="3"/>
      <c r="P185" s="3"/>
      <c r="Q185" s="3"/>
      <c r="R185" s="3"/>
      <c r="S185" s="3"/>
    </row>
    <row r="186" spans="1:19">
      <c r="A186" s="3"/>
      <c r="B186" s="3"/>
      <c r="C186" s="3"/>
      <c r="D186" s="3"/>
      <c r="E186" s="3"/>
      <c r="F186" s="3"/>
      <c r="G186" s="3"/>
      <c r="H186" s="10"/>
      <c r="I186" s="3"/>
      <c r="J186" s="3"/>
      <c r="K186" s="3"/>
      <c r="L186" s="3"/>
      <c r="M186" s="3"/>
      <c r="N186" s="3"/>
      <c r="O186" s="3"/>
      <c r="P186" s="3"/>
      <c r="Q186" s="3"/>
      <c r="R186" s="3"/>
      <c r="S186" s="3"/>
    </row>
    <row r="187" spans="1:19">
      <c r="A187" s="3"/>
      <c r="B187" s="3"/>
      <c r="C187" s="3"/>
      <c r="D187" s="3"/>
      <c r="E187" s="3"/>
      <c r="F187" s="3"/>
      <c r="G187" s="3"/>
      <c r="H187" s="10"/>
      <c r="I187" s="3"/>
      <c r="J187" s="3"/>
      <c r="K187" s="3"/>
      <c r="L187" s="3"/>
      <c r="M187" s="3"/>
      <c r="N187" s="3"/>
      <c r="O187" s="3"/>
      <c r="P187" s="3"/>
      <c r="Q187" s="3"/>
      <c r="R187" s="3"/>
      <c r="S187" s="3"/>
    </row>
    <row r="188" spans="1:19">
      <c r="A188" s="3"/>
      <c r="B188" s="3"/>
      <c r="C188" s="3"/>
      <c r="D188" s="3"/>
      <c r="E188" s="3"/>
      <c r="F188" s="3"/>
      <c r="G188" s="3"/>
      <c r="H188" s="10"/>
      <c r="I188" s="3"/>
      <c r="J188" s="3"/>
      <c r="K188" s="3"/>
      <c r="L188" s="3"/>
      <c r="M188" s="3"/>
      <c r="N188" s="3"/>
      <c r="O188" s="3"/>
      <c r="P188" s="3"/>
      <c r="Q188" s="3"/>
      <c r="R188" s="3"/>
      <c r="S188" s="3"/>
    </row>
    <row r="189" spans="1:19">
      <c r="A189" s="3"/>
      <c r="B189" s="3"/>
      <c r="C189" s="3"/>
      <c r="D189" s="3"/>
      <c r="E189" s="3"/>
      <c r="F189" s="3"/>
      <c r="G189" s="3"/>
      <c r="H189" s="10"/>
      <c r="I189" s="3"/>
      <c r="J189" s="3"/>
      <c r="K189" s="3"/>
      <c r="L189" s="3"/>
      <c r="M189" s="3"/>
      <c r="N189" s="3"/>
      <c r="O189" s="3"/>
      <c r="P189" s="3"/>
      <c r="Q189" s="3"/>
      <c r="R189" s="3"/>
      <c r="S189" s="3"/>
    </row>
    <row r="190" spans="1:19">
      <c r="A190" s="3"/>
      <c r="B190" s="3"/>
      <c r="C190" s="3"/>
      <c r="D190" s="3"/>
      <c r="E190" s="3"/>
      <c r="F190" s="3"/>
      <c r="G190" s="3"/>
      <c r="H190" s="10"/>
      <c r="I190" s="3"/>
      <c r="J190" s="3"/>
      <c r="K190" s="3"/>
      <c r="L190" s="3"/>
      <c r="M190" s="3"/>
      <c r="N190" s="3"/>
      <c r="O190" s="3"/>
      <c r="P190" s="3"/>
      <c r="Q190" s="3"/>
      <c r="R190" s="3"/>
      <c r="S190" s="3"/>
    </row>
    <row r="191" spans="1:19">
      <c r="A191" s="3"/>
      <c r="B191" s="3"/>
      <c r="C191" s="3"/>
      <c r="D191" s="3"/>
      <c r="E191" s="3"/>
      <c r="F191" s="3"/>
      <c r="G191" s="3"/>
      <c r="H191" s="10"/>
      <c r="I191" s="3"/>
      <c r="J191" s="3"/>
      <c r="K191" s="3"/>
      <c r="L191" s="3"/>
      <c r="M191" s="3"/>
      <c r="N191" s="3"/>
      <c r="O191" s="3"/>
      <c r="P191" s="3"/>
      <c r="Q191" s="3"/>
      <c r="R191" s="3"/>
      <c r="S191" s="3"/>
    </row>
    <row r="192" spans="1:19">
      <c r="A192" s="3"/>
      <c r="B192" s="3"/>
      <c r="C192" s="3"/>
      <c r="D192" s="3"/>
      <c r="E192" s="3"/>
      <c r="F192" s="3"/>
      <c r="G192" s="3"/>
      <c r="H192" s="10"/>
      <c r="I192" s="3"/>
      <c r="J192" s="3"/>
      <c r="K192" s="3"/>
      <c r="L192" s="3"/>
      <c r="M192" s="3"/>
      <c r="N192" s="3"/>
      <c r="O192" s="3"/>
      <c r="P192" s="3"/>
      <c r="Q192" s="3"/>
      <c r="R192" s="3"/>
      <c r="S192" s="3"/>
    </row>
    <row r="193" spans="1:19">
      <c r="A193" s="3"/>
      <c r="B193" s="3"/>
      <c r="C193" s="3"/>
      <c r="D193" s="3"/>
      <c r="E193" s="3"/>
      <c r="F193" s="3"/>
      <c r="G193" s="3"/>
      <c r="H193" s="10"/>
      <c r="I193" s="3"/>
      <c r="J193" s="3"/>
      <c r="K193" s="3"/>
      <c r="L193" s="3"/>
      <c r="M193" s="3"/>
      <c r="N193" s="3"/>
      <c r="O193" s="3"/>
      <c r="P193" s="3"/>
      <c r="Q193" s="3"/>
      <c r="R193" s="3"/>
      <c r="S193" s="3"/>
    </row>
    <row r="194" spans="1:19">
      <c r="A194" s="3"/>
      <c r="B194" s="3"/>
      <c r="C194" s="3"/>
      <c r="D194" s="3"/>
      <c r="E194" s="3"/>
      <c r="F194" s="3"/>
      <c r="G194" s="3"/>
      <c r="H194" s="10"/>
      <c r="I194" s="3"/>
      <c r="J194" s="3"/>
      <c r="K194" s="3"/>
      <c r="L194" s="3"/>
      <c r="M194" s="3"/>
      <c r="N194" s="3"/>
      <c r="O194" s="3"/>
      <c r="P194" s="3"/>
      <c r="Q194" s="3"/>
      <c r="R194" s="3"/>
      <c r="S194" s="3"/>
    </row>
    <row r="195" spans="1:19">
      <c r="A195" s="3"/>
      <c r="B195" s="3"/>
      <c r="C195" s="3"/>
      <c r="D195" s="3"/>
      <c r="E195" s="3"/>
      <c r="F195" s="3"/>
      <c r="G195" s="3"/>
      <c r="H195" s="10"/>
      <c r="I195" s="3"/>
      <c r="J195" s="3"/>
      <c r="K195" s="3"/>
      <c r="L195" s="3"/>
      <c r="M195" s="3"/>
      <c r="N195" s="3"/>
      <c r="O195" s="3"/>
      <c r="P195" s="3"/>
      <c r="Q195" s="3"/>
      <c r="R195" s="3"/>
      <c r="S195" s="3"/>
    </row>
    <row r="196" spans="1:19">
      <c r="A196" s="3"/>
      <c r="B196" s="3"/>
      <c r="C196" s="3"/>
      <c r="D196" s="3"/>
      <c r="E196" s="3"/>
      <c r="F196" s="3"/>
      <c r="G196" s="3"/>
      <c r="H196" s="10"/>
      <c r="I196" s="3"/>
      <c r="J196" s="3"/>
      <c r="K196" s="3"/>
      <c r="L196" s="3"/>
      <c r="M196" s="3"/>
      <c r="N196" s="3"/>
      <c r="O196" s="3"/>
      <c r="P196" s="3"/>
      <c r="Q196" s="3"/>
      <c r="R196" s="3"/>
      <c r="S196" s="3"/>
    </row>
    <row r="197" spans="1:19">
      <c r="A197" s="3"/>
      <c r="B197" s="3"/>
      <c r="C197" s="3"/>
      <c r="D197" s="3"/>
      <c r="E197" s="3"/>
      <c r="F197" s="3"/>
      <c r="G197" s="3"/>
      <c r="H197" s="10"/>
      <c r="I197" s="3"/>
      <c r="J197" s="3"/>
      <c r="K197" s="3"/>
      <c r="L197" s="3"/>
      <c r="M197" s="3"/>
      <c r="N197" s="3"/>
      <c r="O197" s="3"/>
      <c r="P197" s="3"/>
      <c r="Q197" s="3"/>
      <c r="R197" s="3"/>
      <c r="S197" s="3"/>
    </row>
    <row r="198" spans="1:19">
      <c r="A198" s="3"/>
      <c r="B198" s="3"/>
      <c r="C198" s="3"/>
      <c r="D198" s="3"/>
      <c r="E198" s="3"/>
      <c r="F198" s="3"/>
      <c r="G198" s="3"/>
      <c r="H198" s="10"/>
      <c r="I198" s="3"/>
      <c r="J198" s="3"/>
      <c r="K198" s="3"/>
      <c r="L198" s="3"/>
      <c r="M198" s="3"/>
      <c r="N198" s="3"/>
      <c r="O198" s="3"/>
      <c r="P198" s="3"/>
      <c r="Q198" s="3"/>
      <c r="R198" s="3"/>
      <c r="S198" s="3"/>
    </row>
    <row r="199" spans="1:19">
      <c r="A199" s="3"/>
      <c r="B199" s="3"/>
      <c r="C199" s="3"/>
      <c r="D199" s="3"/>
      <c r="E199" s="3"/>
      <c r="F199" s="3"/>
      <c r="G199" s="3"/>
      <c r="H199" s="10"/>
      <c r="I199" s="3"/>
      <c r="J199" s="3"/>
      <c r="K199" s="3"/>
      <c r="L199" s="3"/>
      <c r="M199" s="3"/>
      <c r="N199" s="3"/>
      <c r="O199" s="3"/>
      <c r="P199" s="3"/>
      <c r="Q199" s="3"/>
      <c r="R199" s="3"/>
      <c r="S199" s="3"/>
    </row>
    <row r="200" spans="1:19">
      <c r="A200" s="3"/>
      <c r="B200" s="3"/>
      <c r="C200" s="3"/>
      <c r="D200" s="3"/>
      <c r="E200" s="3"/>
      <c r="F200" s="3"/>
      <c r="G200" s="3"/>
      <c r="H200" s="10"/>
      <c r="I200" s="3"/>
      <c r="J200" s="3"/>
      <c r="K200" s="3"/>
      <c r="L200" s="3"/>
      <c r="M200" s="3"/>
      <c r="N200" s="3"/>
      <c r="O200" s="3"/>
      <c r="P200" s="3"/>
      <c r="Q200" s="3"/>
      <c r="R200" s="3"/>
      <c r="S200" s="3"/>
    </row>
    <row r="201" spans="1:19">
      <c r="A201" s="3"/>
      <c r="B201" s="3"/>
      <c r="C201" s="3"/>
      <c r="D201" s="3"/>
      <c r="E201" s="3"/>
      <c r="F201" s="3"/>
      <c r="G201" s="3"/>
      <c r="H201" s="10"/>
      <c r="I201" s="3"/>
      <c r="J201" s="3"/>
      <c r="K201" s="3"/>
      <c r="L201" s="3"/>
      <c r="M201" s="3"/>
      <c r="N201" s="3"/>
      <c r="O201" s="3"/>
      <c r="P201" s="3"/>
      <c r="Q201" s="3"/>
      <c r="R201" s="3"/>
      <c r="S201" s="3"/>
    </row>
    <row r="202" spans="1:19">
      <c r="A202" s="3"/>
      <c r="B202" s="3"/>
      <c r="C202" s="3"/>
      <c r="D202" s="3"/>
      <c r="E202" s="3"/>
      <c r="F202" s="3"/>
      <c r="G202" s="3"/>
      <c r="H202" s="10"/>
      <c r="I202" s="3"/>
      <c r="J202" s="3"/>
      <c r="K202" s="3"/>
      <c r="L202" s="3"/>
      <c r="M202" s="3"/>
      <c r="N202" s="3"/>
      <c r="O202" s="3"/>
      <c r="P202" s="3"/>
      <c r="Q202" s="3"/>
      <c r="R202" s="3"/>
      <c r="S202" s="3"/>
    </row>
    <row r="203" spans="1:19">
      <c r="A203" s="3"/>
      <c r="B203" s="3"/>
      <c r="C203" s="3"/>
      <c r="D203" s="3"/>
      <c r="E203" s="3"/>
      <c r="F203" s="3"/>
      <c r="G203" s="3"/>
      <c r="H203" s="10"/>
      <c r="I203" s="3"/>
      <c r="J203" s="3"/>
      <c r="K203" s="3"/>
      <c r="L203" s="3"/>
      <c r="M203" s="3"/>
      <c r="N203" s="3"/>
      <c r="O203" s="3"/>
      <c r="P203" s="3"/>
      <c r="Q203" s="3"/>
      <c r="R203" s="3"/>
      <c r="S203" s="3"/>
    </row>
    <row r="204" spans="1:19">
      <c r="A204" s="3"/>
      <c r="B204" s="3"/>
      <c r="C204" s="3"/>
      <c r="D204" s="3"/>
      <c r="E204" s="3"/>
      <c r="F204" s="3"/>
      <c r="G204" s="3"/>
      <c r="H204" s="10"/>
      <c r="I204" s="3"/>
      <c r="J204" s="3"/>
      <c r="K204" s="3"/>
      <c r="L204" s="3"/>
      <c r="M204" s="3"/>
      <c r="N204" s="3"/>
      <c r="O204" s="3"/>
      <c r="P204" s="3"/>
      <c r="Q204" s="3"/>
      <c r="R204" s="3"/>
      <c r="S204" s="3"/>
    </row>
    <row r="205" spans="1:19">
      <c r="A205" s="3"/>
      <c r="B205" s="3"/>
      <c r="C205" s="3"/>
      <c r="D205" s="3"/>
      <c r="E205" s="3"/>
      <c r="F205" s="3"/>
      <c r="G205" s="3"/>
      <c r="H205" s="10"/>
      <c r="I205" s="3"/>
      <c r="J205" s="3"/>
      <c r="K205" s="3"/>
      <c r="L205" s="3"/>
      <c r="M205" s="3"/>
      <c r="N205" s="3"/>
      <c r="O205" s="3"/>
      <c r="P205" s="3"/>
      <c r="Q205" s="3"/>
      <c r="R205" s="3"/>
      <c r="S205" s="3"/>
    </row>
    <row r="206" spans="1:19">
      <c r="A206" s="3"/>
      <c r="B206" s="3"/>
      <c r="C206" s="3"/>
      <c r="D206" s="3"/>
      <c r="E206" s="3"/>
      <c r="F206" s="3"/>
      <c r="G206" s="3"/>
      <c r="H206" s="10"/>
      <c r="I206" s="3"/>
      <c r="J206" s="3"/>
      <c r="K206" s="3"/>
      <c r="L206" s="3"/>
      <c r="M206" s="3"/>
      <c r="N206" s="3"/>
      <c r="O206" s="3"/>
      <c r="P206" s="3"/>
      <c r="Q206" s="3"/>
      <c r="R206" s="3"/>
      <c r="S206" s="3"/>
    </row>
    <row r="207" spans="1:19">
      <c r="A207" s="3"/>
      <c r="B207" s="3"/>
      <c r="C207" s="3"/>
      <c r="D207" s="3"/>
      <c r="E207" s="3"/>
      <c r="F207" s="3"/>
      <c r="G207" s="3"/>
      <c r="H207" s="10"/>
      <c r="I207" s="3"/>
      <c r="J207" s="3"/>
      <c r="K207" s="3"/>
      <c r="L207" s="3"/>
      <c r="M207" s="3"/>
      <c r="N207" s="3"/>
      <c r="O207" s="3"/>
      <c r="P207" s="3"/>
      <c r="Q207" s="3"/>
      <c r="R207" s="3"/>
      <c r="S207" s="3"/>
    </row>
    <row r="208" spans="1:19">
      <c r="A208" s="3"/>
      <c r="B208" s="3"/>
      <c r="C208" s="3"/>
      <c r="D208" s="3"/>
      <c r="E208" s="3"/>
      <c r="F208" s="3"/>
      <c r="G208" s="3"/>
      <c r="H208" s="10"/>
      <c r="I208" s="3"/>
      <c r="J208" s="3"/>
      <c r="K208" s="3"/>
      <c r="L208" s="3"/>
      <c r="M208" s="3"/>
      <c r="N208" s="3"/>
      <c r="O208" s="3"/>
      <c r="P208" s="3"/>
      <c r="Q208" s="3"/>
      <c r="R208" s="3"/>
      <c r="S208" s="3"/>
    </row>
    <row r="209" spans="1:19">
      <c r="A209" s="3"/>
      <c r="B209" s="3"/>
      <c r="C209" s="3"/>
      <c r="D209" s="3"/>
      <c r="E209" s="3"/>
      <c r="F209" s="3"/>
      <c r="G209" s="3"/>
      <c r="H209" s="10"/>
      <c r="I209" s="3"/>
      <c r="J209" s="3"/>
      <c r="K209" s="3"/>
      <c r="L209" s="3"/>
      <c r="M209" s="3"/>
      <c r="N209" s="3"/>
      <c r="O209" s="3"/>
      <c r="P209" s="3"/>
      <c r="Q209" s="3"/>
      <c r="R209" s="3"/>
      <c r="S209" s="3"/>
    </row>
    <row r="210" spans="1:19">
      <c r="A210" s="3"/>
      <c r="B210" s="3"/>
      <c r="C210" s="3"/>
      <c r="D210" s="3"/>
      <c r="E210" s="3"/>
      <c r="F210" s="3"/>
      <c r="G210" s="3"/>
      <c r="H210" s="10"/>
      <c r="I210" s="3"/>
      <c r="J210" s="3"/>
      <c r="K210" s="3"/>
      <c r="L210" s="3"/>
      <c r="M210" s="3"/>
      <c r="N210" s="3"/>
      <c r="O210" s="3"/>
      <c r="P210" s="3"/>
      <c r="Q210" s="3"/>
      <c r="R210" s="3"/>
      <c r="S210" s="3"/>
    </row>
    <row r="211" spans="1:19">
      <c r="A211" s="3"/>
      <c r="B211" s="3"/>
      <c r="C211" s="3"/>
      <c r="D211" s="3"/>
      <c r="E211" s="3"/>
      <c r="F211" s="3"/>
      <c r="G211" s="3"/>
      <c r="H211" s="10"/>
      <c r="I211" s="3"/>
      <c r="J211" s="3"/>
      <c r="K211" s="3"/>
      <c r="L211" s="3"/>
      <c r="M211" s="3"/>
      <c r="N211" s="3"/>
      <c r="O211" s="3"/>
      <c r="P211" s="3"/>
      <c r="Q211" s="3"/>
      <c r="R211" s="3"/>
      <c r="S211" s="3"/>
    </row>
    <row r="212" spans="1:19">
      <c r="A212" s="3"/>
      <c r="B212" s="3"/>
      <c r="C212" s="3"/>
      <c r="D212" s="3"/>
      <c r="E212" s="3"/>
      <c r="F212" s="3"/>
      <c r="G212" s="3"/>
      <c r="H212" s="10"/>
      <c r="I212" s="3"/>
      <c r="J212" s="3"/>
      <c r="K212" s="3"/>
      <c r="L212" s="3"/>
      <c r="M212" s="3"/>
      <c r="N212" s="3"/>
      <c r="O212" s="3"/>
      <c r="P212" s="3"/>
      <c r="Q212" s="3"/>
      <c r="R212" s="3"/>
      <c r="S212" s="3"/>
    </row>
    <row r="213" spans="1:19">
      <c r="A213" s="3"/>
      <c r="B213" s="3"/>
      <c r="C213" s="3"/>
      <c r="D213" s="3"/>
      <c r="E213" s="3"/>
      <c r="F213" s="3"/>
      <c r="G213" s="3"/>
      <c r="H213" s="10"/>
      <c r="I213" s="3"/>
      <c r="J213" s="3"/>
      <c r="K213" s="3"/>
      <c r="L213" s="3"/>
      <c r="M213" s="3"/>
      <c r="N213" s="3"/>
      <c r="O213" s="3"/>
      <c r="P213" s="3"/>
      <c r="Q213" s="3"/>
      <c r="R213" s="3"/>
      <c r="S213" s="3"/>
    </row>
    <row r="214" spans="1:19">
      <c r="A214" s="3"/>
      <c r="B214" s="3"/>
      <c r="C214" s="3"/>
      <c r="D214" s="3"/>
      <c r="E214" s="3"/>
      <c r="F214" s="3"/>
      <c r="G214" s="3"/>
      <c r="H214" s="10"/>
      <c r="I214" s="3"/>
      <c r="J214" s="3"/>
      <c r="K214" s="3"/>
      <c r="L214" s="3"/>
      <c r="M214" s="3"/>
      <c r="N214" s="3"/>
      <c r="O214" s="3"/>
      <c r="P214" s="3"/>
      <c r="Q214" s="3"/>
      <c r="R214" s="3"/>
      <c r="S214" s="3"/>
    </row>
    <row r="215" spans="1:19">
      <c r="A215" s="3"/>
      <c r="B215" s="3"/>
      <c r="C215" s="3"/>
      <c r="D215" s="3"/>
      <c r="E215" s="3"/>
      <c r="F215" s="3"/>
      <c r="G215" s="3"/>
      <c r="H215" s="10"/>
      <c r="I215" s="3"/>
      <c r="J215" s="3"/>
      <c r="K215" s="3"/>
      <c r="L215" s="3"/>
      <c r="M215" s="3"/>
      <c r="N215" s="3"/>
      <c r="O215" s="3"/>
      <c r="P215" s="3"/>
      <c r="Q215" s="3"/>
      <c r="R215" s="3"/>
      <c r="S215" s="3"/>
    </row>
    <row r="216" spans="1:19">
      <c r="A216" s="3"/>
      <c r="B216" s="3"/>
      <c r="C216" s="3"/>
      <c r="D216" s="3"/>
      <c r="E216" s="3"/>
      <c r="F216" s="3"/>
      <c r="G216" s="3"/>
      <c r="H216" s="10"/>
      <c r="I216" s="3"/>
      <c r="J216" s="3"/>
      <c r="K216" s="3"/>
      <c r="L216" s="3"/>
      <c r="M216" s="3"/>
      <c r="N216" s="3"/>
      <c r="O216" s="3"/>
      <c r="P216" s="3"/>
      <c r="Q216" s="3"/>
      <c r="R216" s="3"/>
      <c r="S216" s="3"/>
    </row>
    <row r="217" spans="1:19">
      <c r="A217" s="3"/>
      <c r="B217" s="3"/>
      <c r="C217" s="3"/>
      <c r="D217" s="3"/>
      <c r="E217" s="3"/>
      <c r="F217" s="3"/>
      <c r="G217" s="3"/>
      <c r="H217" s="10"/>
      <c r="I217" s="3"/>
      <c r="J217" s="3"/>
      <c r="K217" s="3"/>
      <c r="L217" s="3"/>
      <c r="M217" s="3"/>
      <c r="N217" s="3"/>
      <c r="O217" s="3"/>
      <c r="P217" s="3"/>
      <c r="Q217" s="3"/>
      <c r="R217" s="3"/>
      <c r="S217" s="3"/>
    </row>
    <row r="218" spans="1:19">
      <c r="A218" s="3"/>
      <c r="B218" s="3"/>
      <c r="C218" s="3"/>
      <c r="D218" s="3"/>
      <c r="E218" s="3"/>
      <c r="F218" s="3"/>
      <c r="G218" s="3"/>
      <c r="H218" s="10"/>
      <c r="I218" s="3"/>
      <c r="J218" s="3"/>
      <c r="K218" s="3"/>
      <c r="L218" s="3"/>
      <c r="M218" s="3"/>
      <c r="N218" s="3"/>
      <c r="O218" s="3"/>
      <c r="P218" s="3"/>
      <c r="Q218" s="3"/>
      <c r="R218" s="3"/>
      <c r="S218" s="3"/>
    </row>
    <row r="219" spans="1:19">
      <c r="A219" s="3"/>
      <c r="B219" s="3"/>
      <c r="C219" s="3"/>
      <c r="D219" s="3"/>
      <c r="E219" s="3"/>
      <c r="F219" s="3"/>
      <c r="G219" s="3"/>
      <c r="H219" s="10"/>
      <c r="I219" s="3"/>
      <c r="J219" s="3"/>
      <c r="K219" s="3"/>
      <c r="L219" s="3"/>
      <c r="M219" s="3"/>
      <c r="N219" s="3"/>
      <c r="O219" s="3"/>
      <c r="P219" s="3"/>
      <c r="Q219" s="3"/>
      <c r="R219" s="3"/>
      <c r="S219" s="3"/>
    </row>
    <row r="220" spans="1:19">
      <c r="A220" s="3"/>
      <c r="B220" s="3"/>
      <c r="C220" s="3"/>
      <c r="D220" s="3"/>
      <c r="E220" s="3"/>
      <c r="F220" s="3"/>
      <c r="G220" s="3"/>
      <c r="H220" s="10"/>
      <c r="I220" s="3"/>
      <c r="J220" s="3"/>
      <c r="K220" s="3"/>
      <c r="L220" s="3"/>
      <c r="M220" s="3"/>
      <c r="N220" s="3"/>
      <c r="O220" s="3"/>
      <c r="P220" s="3"/>
      <c r="Q220" s="3"/>
      <c r="R220" s="3"/>
      <c r="S220" s="3"/>
    </row>
    <row r="221" spans="1:19">
      <c r="A221" s="3"/>
      <c r="B221" s="3"/>
      <c r="C221" s="3"/>
      <c r="D221" s="3"/>
      <c r="E221" s="3"/>
      <c r="F221" s="3"/>
      <c r="G221" s="3"/>
      <c r="H221" s="10"/>
      <c r="I221" s="3"/>
      <c r="J221" s="3"/>
      <c r="K221" s="3"/>
      <c r="L221" s="3"/>
      <c r="M221" s="3"/>
      <c r="N221" s="3"/>
      <c r="O221" s="3"/>
      <c r="P221" s="3"/>
      <c r="Q221" s="3"/>
      <c r="R221" s="3"/>
      <c r="S221" s="3"/>
    </row>
    <row r="222" spans="1:19">
      <c r="A222" s="3"/>
      <c r="B222" s="3"/>
      <c r="C222" s="3"/>
      <c r="D222" s="3"/>
      <c r="E222" s="3"/>
      <c r="F222" s="3"/>
      <c r="G222" s="3"/>
      <c r="H222" s="10"/>
      <c r="I222" s="3"/>
      <c r="J222" s="3"/>
      <c r="K222" s="3"/>
      <c r="L222" s="3"/>
      <c r="M222" s="3"/>
      <c r="N222" s="3"/>
      <c r="O222" s="3"/>
      <c r="P222" s="3"/>
      <c r="Q222" s="3"/>
      <c r="R222" s="3"/>
      <c r="S222" s="3"/>
    </row>
    <row r="223" spans="1:19">
      <c r="A223" s="3"/>
      <c r="B223" s="3"/>
      <c r="C223" s="3"/>
      <c r="D223" s="3"/>
      <c r="E223" s="3"/>
      <c r="F223" s="3"/>
      <c r="G223" s="3"/>
      <c r="H223" s="10"/>
      <c r="I223" s="3"/>
      <c r="J223" s="3"/>
      <c r="K223" s="3"/>
      <c r="L223" s="3"/>
      <c r="M223" s="3"/>
      <c r="N223" s="3"/>
      <c r="O223" s="3"/>
      <c r="P223" s="3"/>
      <c r="Q223" s="3"/>
      <c r="R223" s="3"/>
      <c r="S223" s="3"/>
    </row>
    <row r="224" spans="1:19">
      <c r="A224" s="3"/>
      <c r="B224" s="3"/>
      <c r="C224" s="3"/>
      <c r="D224" s="3"/>
      <c r="E224" s="3"/>
      <c r="F224" s="3"/>
      <c r="G224" s="3"/>
      <c r="H224" s="10"/>
      <c r="I224" s="3"/>
      <c r="J224" s="3"/>
      <c r="K224" s="3"/>
      <c r="L224" s="3"/>
      <c r="M224" s="3"/>
      <c r="N224" s="3"/>
      <c r="O224" s="3"/>
      <c r="P224" s="3"/>
      <c r="Q224" s="3"/>
      <c r="R224" s="3"/>
      <c r="S224" s="3"/>
    </row>
    <row r="225" spans="1:19">
      <c r="A225" s="3"/>
      <c r="B225" s="3"/>
      <c r="C225" s="3"/>
      <c r="D225" s="3"/>
      <c r="E225" s="3"/>
      <c r="F225" s="3"/>
      <c r="G225" s="3"/>
      <c r="H225" s="10"/>
      <c r="I225" s="3"/>
      <c r="J225" s="3"/>
      <c r="K225" s="3"/>
      <c r="L225" s="3"/>
      <c r="M225" s="3"/>
      <c r="N225" s="3"/>
      <c r="O225" s="3"/>
      <c r="P225" s="3"/>
      <c r="Q225" s="3"/>
      <c r="R225" s="3"/>
      <c r="S225" s="3"/>
    </row>
    <row r="226" spans="1:19">
      <c r="A226" s="3"/>
      <c r="B226" s="3"/>
      <c r="C226" s="3"/>
      <c r="D226" s="3"/>
      <c r="E226" s="3"/>
      <c r="F226" s="3"/>
      <c r="G226" s="3"/>
      <c r="H226" s="10"/>
      <c r="I226" s="3"/>
      <c r="J226" s="3"/>
      <c r="K226" s="3"/>
      <c r="L226" s="3"/>
      <c r="M226" s="3"/>
      <c r="N226" s="3"/>
      <c r="O226" s="3"/>
      <c r="P226" s="3"/>
      <c r="Q226" s="3"/>
      <c r="R226" s="3"/>
      <c r="S226" s="3"/>
    </row>
    <row r="227" spans="1:19">
      <c r="A227" s="3"/>
      <c r="B227" s="3"/>
      <c r="C227" s="3"/>
      <c r="D227" s="3"/>
      <c r="E227" s="3"/>
      <c r="F227" s="3"/>
      <c r="G227" s="3"/>
      <c r="H227" s="10"/>
      <c r="I227" s="3"/>
      <c r="J227" s="3"/>
      <c r="K227" s="3"/>
      <c r="L227" s="3"/>
      <c r="M227" s="3"/>
      <c r="N227" s="3"/>
      <c r="O227" s="3"/>
      <c r="P227" s="3"/>
      <c r="Q227" s="3"/>
      <c r="R227" s="3"/>
      <c r="S227" s="3"/>
    </row>
    <row r="228" spans="1:19">
      <c r="A228" s="3"/>
      <c r="B228" s="3"/>
      <c r="C228" s="3"/>
      <c r="D228" s="3"/>
      <c r="E228" s="3"/>
      <c r="F228" s="3"/>
      <c r="G228" s="3"/>
      <c r="H228" s="10"/>
      <c r="I228" s="3"/>
      <c r="J228" s="3"/>
      <c r="K228" s="3"/>
      <c r="L228" s="3"/>
      <c r="M228" s="3"/>
      <c r="N228" s="3"/>
      <c r="O228" s="3"/>
      <c r="P228" s="3"/>
      <c r="Q228" s="3"/>
      <c r="R228" s="3"/>
      <c r="S228" s="3"/>
    </row>
    <row r="229" spans="1:19">
      <c r="A229" s="3"/>
      <c r="B229" s="3"/>
      <c r="C229" s="3"/>
      <c r="D229" s="3"/>
      <c r="E229" s="3"/>
      <c r="F229" s="3"/>
      <c r="G229" s="3"/>
      <c r="H229" s="10"/>
      <c r="I229" s="3"/>
      <c r="J229" s="3"/>
      <c r="K229" s="3"/>
      <c r="L229" s="3"/>
      <c r="M229" s="3"/>
      <c r="N229" s="3"/>
      <c r="O229" s="3"/>
      <c r="P229" s="3"/>
      <c r="Q229" s="3"/>
      <c r="R229" s="3"/>
      <c r="S229" s="3"/>
    </row>
    <row r="230" spans="1:19">
      <c r="A230" s="3"/>
      <c r="B230" s="3"/>
      <c r="C230" s="3"/>
      <c r="D230" s="3"/>
      <c r="E230" s="3"/>
      <c r="F230" s="3"/>
      <c r="G230" s="3"/>
      <c r="H230" s="10"/>
      <c r="I230" s="3"/>
      <c r="J230" s="3"/>
      <c r="K230" s="3"/>
      <c r="L230" s="3"/>
      <c r="M230" s="3"/>
      <c r="N230" s="3"/>
      <c r="O230" s="3"/>
      <c r="P230" s="3"/>
      <c r="Q230" s="3"/>
      <c r="R230" s="3"/>
      <c r="S230" s="3"/>
    </row>
    <row r="231" spans="1:19">
      <c r="A231" s="3"/>
      <c r="B231" s="3"/>
      <c r="C231" s="3"/>
      <c r="D231" s="3"/>
      <c r="E231" s="3"/>
      <c r="F231" s="3"/>
      <c r="G231" s="3"/>
      <c r="H231" s="10"/>
      <c r="I231" s="3"/>
      <c r="J231" s="3"/>
      <c r="K231" s="3"/>
      <c r="L231" s="3"/>
      <c r="M231" s="3"/>
      <c r="N231" s="3"/>
      <c r="O231" s="3"/>
      <c r="P231" s="3"/>
      <c r="Q231" s="3"/>
      <c r="R231" s="3"/>
      <c r="S231" s="3"/>
    </row>
    <row r="232" spans="1:19">
      <c r="A232" s="3"/>
      <c r="B232" s="3"/>
      <c r="C232" s="3"/>
      <c r="D232" s="3"/>
      <c r="E232" s="3"/>
      <c r="F232" s="3"/>
      <c r="G232" s="3"/>
      <c r="H232" s="10"/>
      <c r="I232" s="3"/>
      <c r="J232" s="3"/>
      <c r="K232" s="3"/>
      <c r="L232" s="3"/>
      <c r="M232" s="3"/>
      <c r="N232" s="3"/>
      <c r="O232" s="3"/>
      <c r="P232" s="3"/>
      <c r="Q232" s="3"/>
      <c r="R232" s="3"/>
      <c r="S232"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T109"/>
  <sheetViews>
    <sheetView zoomScaleNormal="100" workbookViewId="0">
      <pane ySplit="3" topLeftCell="A4" activePane="bottomLeft" state="frozen"/>
      <selection pane="bottomLeft" activeCell="A48" sqref="A48:B62"/>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20" ht="19.5" thickBot="1">
      <c r="A1" s="2" t="s">
        <v>6</v>
      </c>
      <c r="B1" s="2"/>
      <c r="C1" s="2"/>
      <c r="D1" s="122">
        <v>1.3</v>
      </c>
      <c r="E1" s="16"/>
      <c r="F1" s="17"/>
      <c r="G1" s="18" t="s">
        <v>40</v>
      </c>
      <c r="H1" s="19"/>
      <c r="I1" s="17"/>
      <c r="J1" s="3"/>
      <c r="K1" s="20"/>
      <c r="L1" s="20"/>
      <c r="M1" s="20"/>
      <c r="N1" s="21" t="s">
        <v>2</v>
      </c>
      <c r="O1" s="22"/>
      <c r="P1" s="20"/>
      <c r="Q1" s="20"/>
      <c r="R1" s="3"/>
      <c r="S1" s="3"/>
      <c r="T1" s="3"/>
    </row>
    <row r="2" spans="1:20"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c r="T2" s="3"/>
    </row>
    <row r="3" spans="1:20">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c r="T3" s="3"/>
    </row>
    <row r="4" spans="1:20" ht="15.75" thickBot="1">
      <c r="A4" s="11"/>
      <c r="B4" s="12"/>
      <c r="C4" s="12"/>
      <c r="D4" s="13"/>
      <c r="E4" s="87"/>
      <c r="F4" s="42"/>
      <c r="G4" s="87"/>
      <c r="H4" s="88"/>
      <c r="I4" s="87"/>
      <c r="J4" s="42"/>
      <c r="K4" s="43"/>
      <c r="L4" s="44"/>
      <c r="M4" s="45"/>
      <c r="N4" s="44"/>
      <c r="O4" s="45"/>
      <c r="P4" s="46"/>
      <c r="Q4" s="44"/>
      <c r="R4" s="3"/>
      <c r="S4" s="3"/>
      <c r="T4" s="3"/>
    </row>
    <row r="5" spans="1:20" ht="15.75" thickBot="1">
      <c r="A5" s="203" t="str">
        <f>'NZ-Preis 0,30'!A5:C5</f>
        <v>Website</v>
      </c>
      <c r="B5" s="204"/>
      <c r="C5" s="205"/>
      <c r="D5" s="78"/>
      <c r="E5" s="91">
        <f>'NZ-Preis 0,30'!E5</f>
        <v>29829</v>
      </c>
      <c r="F5" s="89">
        <f>E5/D2</f>
        <v>542.34545454545457</v>
      </c>
      <c r="G5" s="91">
        <f>'NZ-Preis 0,30'!G5</f>
        <v>3962</v>
      </c>
      <c r="H5" s="90">
        <f>G5/F5</f>
        <v>7.3053069160883704</v>
      </c>
      <c r="I5" s="47">
        <f>Q5/G5</f>
        <v>0.20618282777293379</v>
      </c>
      <c r="J5" s="95"/>
      <c r="K5" s="91">
        <f>'NZ-Preis 0,30'!K5</f>
        <v>34561</v>
      </c>
      <c r="L5" s="96">
        <f>K5/D2</f>
        <v>628.38181818181818</v>
      </c>
      <c r="M5" s="48">
        <f>(L5*100/F5)-100</f>
        <v>15.863756746790031</v>
      </c>
      <c r="N5" s="91">
        <f>'NZ-Preis 0,30'!N5</f>
        <v>5184</v>
      </c>
      <c r="O5" s="49">
        <f>N5/L5</f>
        <v>8.2497612916292926</v>
      </c>
      <c r="P5" s="50">
        <f>D1</f>
        <v>1.3</v>
      </c>
      <c r="Q5" s="51">
        <f>L5*P5</f>
        <v>816.89636363636362</v>
      </c>
      <c r="R5" s="3"/>
      <c r="S5" s="3"/>
      <c r="T5" s="3"/>
    </row>
    <row r="6" spans="1:20" ht="15.75" thickBot="1">
      <c r="A6" s="93"/>
      <c r="B6" s="94"/>
      <c r="C6" s="94"/>
      <c r="D6" s="14"/>
      <c r="E6" s="52"/>
      <c r="F6" s="53"/>
      <c r="G6" s="52"/>
      <c r="H6" s="54"/>
      <c r="I6" s="55"/>
      <c r="J6" s="56"/>
      <c r="K6" s="52"/>
      <c r="L6" s="57"/>
      <c r="M6" s="58"/>
      <c r="N6" s="59"/>
      <c r="O6" s="60"/>
      <c r="P6" s="61"/>
      <c r="Q6" s="62"/>
      <c r="R6" s="3"/>
      <c r="S6" s="3"/>
      <c r="T6" s="3"/>
    </row>
    <row r="7" spans="1:20" ht="15.75" thickBot="1">
      <c r="A7" s="203" t="str">
        <f>'NZ-Preis 0,30'!A7:C7</f>
        <v>Kundenabkommen</v>
      </c>
      <c r="B7" s="204"/>
      <c r="C7" s="205"/>
      <c r="D7" s="78"/>
      <c r="E7" s="91">
        <f>'NZ-Preis 0,30'!E7</f>
        <v>17263</v>
      </c>
      <c r="F7" s="89">
        <f>E7/D2</f>
        <v>313.87272727272727</v>
      </c>
      <c r="G7" s="91">
        <f>'NZ-Preis 0,30'!G7</f>
        <v>2287</v>
      </c>
      <c r="H7" s="90">
        <f>G7/F7</f>
        <v>7.2863928633493602</v>
      </c>
      <c r="I7" s="47">
        <f>Q7/G7</f>
        <v>0.20115196565568233</v>
      </c>
      <c r="J7" s="95"/>
      <c r="K7" s="91">
        <f>'NZ-Preis 0,30'!K7</f>
        <v>19463</v>
      </c>
      <c r="L7" s="96">
        <f>K7/D2</f>
        <v>353.87272727272727</v>
      </c>
      <c r="M7" s="48">
        <f>(L7*100/F7)-100</f>
        <v>12.744019000173779</v>
      </c>
      <c r="N7" s="91">
        <f>'NZ-Preis 0,30'!N7</f>
        <v>2991</v>
      </c>
      <c r="O7" s="49">
        <f>N7/L7</f>
        <v>8.4521913374094435</v>
      </c>
      <c r="P7" s="50">
        <f>P5</f>
        <v>1.3</v>
      </c>
      <c r="Q7" s="51">
        <f>L7*P7</f>
        <v>460.03454545454548</v>
      </c>
      <c r="R7" s="3"/>
      <c r="S7" s="3"/>
      <c r="T7" s="3"/>
    </row>
    <row r="8" spans="1:20" ht="15.75" thickBot="1">
      <c r="A8" s="93"/>
      <c r="B8" s="94"/>
      <c r="C8" s="94"/>
      <c r="D8" s="14"/>
      <c r="E8" s="52"/>
      <c r="F8" s="53"/>
      <c r="G8" s="52"/>
      <c r="H8" s="54"/>
      <c r="I8" s="63"/>
      <c r="J8" s="64"/>
      <c r="K8" s="52"/>
      <c r="L8" s="57"/>
      <c r="M8" s="58"/>
      <c r="N8" s="59"/>
      <c r="O8" s="60"/>
      <c r="P8" s="65"/>
      <c r="Q8" s="57"/>
      <c r="R8" s="3"/>
      <c r="S8" s="3"/>
      <c r="T8" s="3"/>
    </row>
    <row r="9" spans="1:20" ht="15.75" thickBot="1">
      <c r="A9" s="203" t="str">
        <f>'NZ-Preis 0,30'!A9:C9</f>
        <v>Montageanleitung</v>
      </c>
      <c r="B9" s="204"/>
      <c r="C9" s="205"/>
      <c r="D9" s="78"/>
      <c r="E9" s="91">
        <f>'NZ-Preis 0,30'!E9</f>
        <v>12535</v>
      </c>
      <c r="F9" s="89">
        <f>E9/D2</f>
        <v>227.90909090909091</v>
      </c>
      <c r="G9" s="91">
        <f>'NZ-Preis 0,30'!G9</f>
        <v>1618</v>
      </c>
      <c r="H9" s="90">
        <f>G9/F9</f>
        <v>7.0993218986836855</v>
      </c>
      <c r="I9" s="47">
        <f>Q9/G9</f>
        <v>0.22188672884593777</v>
      </c>
      <c r="J9" s="95"/>
      <c r="K9" s="91">
        <f>'NZ-Preis 0,30'!K9</f>
        <v>15189</v>
      </c>
      <c r="L9" s="96">
        <f>K9/D2</f>
        <v>276.16363636363639</v>
      </c>
      <c r="M9" s="48">
        <f>(L9*100/F9)-100</f>
        <v>21.17271639409654</v>
      </c>
      <c r="N9" s="91">
        <f>'NZ-Preis 0,30'!N9</f>
        <v>2344</v>
      </c>
      <c r="O9" s="49">
        <f>N9/L9</f>
        <v>8.4877213773125284</v>
      </c>
      <c r="P9" s="50">
        <f>P7</f>
        <v>1.3</v>
      </c>
      <c r="Q9" s="51">
        <f>L9*P9</f>
        <v>359.01272727272732</v>
      </c>
      <c r="R9" s="3"/>
      <c r="S9" s="3"/>
      <c r="T9" s="3"/>
    </row>
    <row r="10" spans="1:20" ht="15.75" thickBot="1">
      <c r="A10" s="93"/>
      <c r="B10" s="94"/>
      <c r="C10" s="94"/>
      <c r="D10" s="14"/>
      <c r="E10" s="52"/>
      <c r="F10" s="53"/>
      <c r="G10" s="52"/>
      <c r="H10" s="54"/>
      <c r="I10" s="63"/>
      <c r="J10" s="64"/>
      <c r="K10" s="52"/>
      <c r="L10" s="57"/>
      <c r="M10" s="58"/>
      <c r="N10" s="59"/>
      <c r="O10" s="60"/>
      <c r="P10" s="65"/>
      <c r="Q10" s="57"/>
      <c r="R10" s="3"/>
      <c r="S10" s="3"/>
      <c r="T10" s="3"/>
    </row>
    <row r="11" spans="1:20"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0.19060517970401691</v>
      </c>
      <c r="J11" s="95"/>
      <c r="K11" s="91">
        <f>'NZ-Preis 0,30'!K11</f>
        <v>144250</v>
      </c>
      <c r="L11" s="96">
        <f>K11/D2</f>
        <v>2622.7272727272725</v>
      </c>
      <c r="M11" s="48">
        <f>(L11*100/F11)-100</f>
        <v>10.667843031953637</v>
      </c>
      <c r="N11" s="91">
        <f>'NZ-Preis 0,30'!N11</f>
        <v>22602</v>
      </c>
      <c r="O11" s="49">
        <f>N11/L11</f>
        <v>8.6177469670710583</v>
      </c>
      <c r="P11" s="50">
        <f>P9</f>
        <v>1.3</v>
      </c>
      <c r="Q11" s="51">
        <f>L11*P11</f>
        <v>3409.5454545454545</v>
      </c>
      <c r="R11" s="3"/>
      <c r="S11" s="3"/>
      <c r="T11" s="3"/>
    </row>
    <row r="12" spans="1:20" ht="15.75" thickBot="1">
      <c r="A12" s="93"/>
      <c r="B12" s="94"/>
      <c r="C12" s="94"/>
      <c r="D12" s="14"/>
      <c r="E12" s="52"/>
      <c r="F12" s="53"/>
      <c r="G12" s="52"/>
      <c r="H12" s="54"/>
      <c r="I12" s="55"/>
      <c r="J12" s="56"/>
      <c r="K12" s="52"/>
      <c r="L12" s="57"/>
      <c r="M12" s="58"/>
      <c r="N12" s="59"/>
      <c r="O12" s="60"/>
      <c r="P12" s="61"/>
      <c r="Q12" s="62"/>
      <c r="R12" s="3"/>
      <c r="S12" s="3"/>
      <c r="T12" s="3"/>
    </row>
    <row r="13" spans="1:20"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0.18655791560464458</v>
      </c>
      <c r="J13" s="95"/>
      <c r="K13" s="91">
        <f>'NZ-Preis 0,30'!K13</f>
        <v>12668</v>
      </c>
      <c r="L13" s="96">
        <f>K13/D2</f>
        <v>230.32727272727271</v>
      </c>
      <c r="M13" s="48">
        <f>(L13*100/F13)-100</f>
        <v>-1.6612327278373016</v>
      </c>
      <c r="N13" s="91">
        <f>'NZ-Preis 0,30'!N13</f>
        <v>1935</v>
      </c>
      <c r="O13" s="49">
        <f>N13/L13</f>
        <v>8.4010893590148417</v>
      </c>
      <c r="P13" s="50">
        <f>P11</f>
        <v>1.3</v>
      </c>
      <c r="Q13" s="51">
        <f>L13*P13</f>
        <v>299.42545454545456</v>
      </c>
      <c r="R13" s="3"/>
      <c r="S13" s="3"/>
      <c r="T13" s="3"/>
    </row>
    <row r="14" spans="1:20" ht="15.75" thickBot="1">
      <c r="A14" s="93"/>
      <c r="B14" s="94"/>
      <c r="C14" s="94"/>
      <c r="D14" s="14"/>
      <c r="E14" s="52"/>
      <c r="F14" s="53"/>
      <c r="G14" s="52"/>
      <c r="H14" s="54"/>
      <c r="I14" s="55"/>
      <c r="J14" s="56"/>
      <c r="K14" s="52"/>
      <c r="L14" s="57"/>
      <c r="M14" s="58"/>
      <c r="N14" s="59"/>
      <c r="O14" s="60"/>
      <c r="P14" s="61"/>
      <c r="Q14" s="62"/>
      <c r="R14" s="3"/>
      <c r="S14" s="3"/>
      <c r="T14" s="3"/>
    </row>
    <row r="15" spans="1:20"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0.21333622484385842</v>
      </c>
      <c r="J15" s="95"/>
      <c r="K15" s="91">
        <f>'NZ-Preis 0,30'!K15</f>
        <v>9459</v>
      </c>
      <c r="L15" s="96">
        <f>K15/D2</f>
        <v>171.98181818181817</v>
      </c>
      <c r="M15" s="48">
        <f>(L15*100/F15)-100</f>
        <v>10.193383038210612</v>
      </c>
      <c r="N15" s="91">
        <f>'NZ-Preis 0,30'!N15</f>
        <v>1384</v>
      </c>
      <c r="O15" s="49">
        <f>N15/L15</f>
        <v>8.0473623004545942</v>
      </c>
      <c r="P15" s="50">
        <f>P13</f>
        <v>1.3</v>
      </c>
      <c r="Q15" s="51">
        <f>L15*P15</f>
        <v>223.57636363636362</v>
      </c>
      <c r="R15" s="3"/>
      <c r="S15" s="3"/>
      <c r="T15" s="3"/>
    </row>
    <row r="16" spans="1:20" ht="15.75" thickBot="1">
      <c r="A16" s="93"/>
      <c r="B16" s="94"/>
      <c r="C16" s="94"/>
      <c r="D16" s="14"/>
      <c r="E16" s="52"/>
      <c r="F16" s="53"/>
      <c r="G16" s="52"/>
      <c r="H16" s="54"/>
      <c r="I16" s="55"/>
      <c r="J16" s="56"/>
      <c r="K16" s="52"/>
      <c r="L16" s="57"/>
      <c r="M16" s="58"/>
      <c r="N16" s="59"/>
      <c r="O16" s="60"/>
      <c r="P16" s="61"/>
      <c r="Q16" s="62"/>
      <c r="R16" s="3"/>
      <c r="S16" s="3"/>
      <c r="T16" s="3"/>
    </row>
    <row r="17" spans="1:20"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0.20162218798150999</v>
      </c>
      <c r="J17" s="95"/>
      <c r="K17" s="91">
        <f>'NZ-Preis 0,30'!K17</f>
        <v>12582</v>
      </c>
      <c r="L17" s="96">
        <f>K17/D2</f>
        <v>228.76363636363635</v>
      </c>
      <c r="M17" s="48">
        <f>(L17*100/F17)-100</f>
        <v>9.9536834746132996</v>
      </c>
      <c r="N17" s="91">
        <f>'NZ-Preis 0,30'!N17</f>
        <v>1885</v>
      </c>
      <c r="O17" s="49">
        <f>N17/L17</f>
        <v>8.2399459545382303</v>
      </c>
      <c r="P17" s="50">
        <f>P15</f>
        <v>1.3</v>
      </c>
      <c r="Q17" s="51">
        <f>L17*P17</f>
        <v>297.39272727272726</v>
      </c>
      <c r="R17" s="3"/>
      <c r="S17" s="3"/>
      <c r="T17" s="3"/>
    </row>
    <row r="18" spans="1:20" ht="15.75" thickBot="1">
      <c r="A18" s="93"/>
      <c r="B18" s="94"/>
      <c r="C18" s="94"/>
      <c r="D18" s="14"/>
      <c r="E18" s="52"/>
      <c r="F18" s="53"/>
      <c r="G18" s="52"/>
      <c r="H18" s="54"/>
      <c r="I18" s="55"/>
      <c r="J18" s="56"/>
      <c r="K18" s="52"/>
      <c r="L18" s="57"/>
      <c r="M18" s="58"/>
      <c r="N18" s="59"/>
      <c r="O18" s="60"/>
      <c r="P18" s="61"/>
      <c r="Q18" s="62"/>
      <c r="R18" s="3"/>
      <c r="S18" s="3"/>
      <c r="T18" s="3"/>
    </row>
    <row r="19" spans="1:20"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0.20268115199344061</v>
      </c>
      <c r="J19" s="95"/>
      <c r="K19" s="91">
        <f>'NZ-Preis 0,30'!K19</f>
        <v>7606</v>
      </c>
      <c r="L19" s="96">
        <f>K19/D2</f>
        <v>138.29090909090908</v>
      </c>
      <c r="M19" s="48">
        <f>(L19*100/F19)-100</f>
        <v>7.4142070329049403</v>
      </c>
      <c r="N19" s="91">
        <f>'NZ-Preis 0,30'!N19</f>
        <v>1115</v>
      </c>
      <c r="O19" s="49">
        <f>N19/L19</f>
        <v>8.0627136471206953</v>
      </c>
      <c r="P19" s="50">
        <f>P17</f>
        <v>1.3</v>
      </c>
      <c r="Q19" s="51">
        <f>L19*P19</f>
        <v>179.77818181818182</v>
      </c>
      <c r="R19" s="3"/>
      <c r="S19" s="3"/>
      <c r="T19" s="3"/>
    </row>
    <row r="20" spans="1:20" ht="15.75" thickBot="1">
      <c r="A20" s="93"/>
      <c r="B20" s="94"/>
      <c r="C20" s="94"/>
      <c r="D20" s="14"/>
      <c r="E20" s="52"/>
      <c r="F20" s="53"/>
      <c r="G20" s="52"/>
      <c r="H20" s="54"/>
      <c r="I20" s="55"/>
      <c r="J20" s="56"/>
      <c r="K20" s="52"/>
      <c r="L20" s="57"/>
      <c r="M20" s="58"/>
      <c r="N20" s="59"/>
      <c r="O20" s="60"/>
      <c r="P20" s="61"/>
      <c r="Q20" s="62"/>
      <c r="R20" s="3"/>
      <c r="S20" s="3"/>
      <c r="T20" s="3"/>
    </row>
    <row r="21" spans="1:20"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0.19957186544342509</v>
      </c>
      <c r="J21" s="95"/>
      <c r="K21" s="91">
        <f>'NZ-Preis 0,30'!K21</f>
        <v>2761</v>
      </c>
      <c r="L21" s="96">
        <f>K21/D2</f>
        <v>50.2</v>
      </c>
      <c r="M21" s="48">
        <f>(L21*100/F21)-100</f>
        <v>6.6023166023165913</v>
      </c>
      <c r="N21" s="91">
        <f>'NZ-Preis 0,30'!N21</f>
        <v>394</v>
      </c>
      <c r="O21" s="49">
        <f>N21/L21</f>
        <v>7.8486055776892423</v>
      </c>
      <c r="P21" s="50">
        <f>P19</f>
        <v>1.3</v>
      </c>
      <c r="Q21" s="51">
        <f>L21*P21</f>
        <v>65.260000000000005</v>
      </c>
      <c r="R21" s="3"/>
      <c r="S21" s="3"/>
      <c r="T21" s="3"/>
    </row>
    <row r="22" spans="1:20" ht="15.75" thickBot="1">
      <c r="A22" s="93"/>
      <c r="B22" s="94"/>
      <c r="C22" s="94"/>
      <c r="D22" s="14"/>
      <c r="E22" s="52"/>
      <c r="F22" s="53"/>
      <c r="G22" s="52"/>
      <c r="H22" s="54"/>
      <c r="I22" s="55"/>
      <c r="J22" s="56"/>
      <c r="K22" s="52"/>
      <c r="L22" s="57"/>
      <c r="M22" s="58"/>
      <c r="N22" s="59"/>
      <c r="O22" s="60"/>
      <c r="P22" s="61"/>
      <c r="Q22" s="62"/>
      <c r="R22" s="3"/>
      <c r="S22" s="3"/>
      <c r="T22" s="3"/>
    </row>
    <row r="23" spans="1:20"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0.19696969696969699</v>
      </c>
      <c r="J23" s="95"/>
      <c r="K23" s="91">
        <f>'NZ-Preis 0,30'!K23</f>
        <v>21150</v>
      </c>
      <c r="L23" s="96">
        <f>K23/D2</f>
        <v>384.54545454545456</v>
      </c>
      <c r="M23" s="48">
        <f>(L23*100/F23)-100</f>
        <v>16.16411270390509</v>
      </c>
      <c r="N23" s="91">
        <f>'NZ-Preis 0,30'!N23</f>
        <v>3360</v>
      </c>
      <c r="O23" s="49">
        <f>N23/L23</f>
        <v>8.7375886524822697</v>
      </c>
      <c r="P23" s="50">
        <f>P21</f>
        <v>1.3</v>
      </c>
      <c r="Q23" s="51">
        <f>L23*P23</f>
        <v>499.90909090909093</v>
      </c>
      <c r="R23" s="3"/>
      <c r="S23" s="3"/>
      <c r="T23" s="3"/>
    </row>
    <row r="24" spans="1:20" ht="15.75" thickBot="1">
      <c r="A24" s="93"/>
      <c r="B24" s="94"/>
      <c r="C24" s="94"/>
      <c r="D24" s="14"/>
      <c r="E24" s="52"/>
      <c r="F24" s="53"/>
      <c r="G24" s="52"/>
      <c r="H24" s="54"/>
      <c r="I24" s="55"/>
      <c r="J24" s="56"/>
      <c r="K24" s="52"/>
      <c r="L24" s="57"/>
      <c r="M24" s="58"/>
      <c r="N24" s="59"/>
      <c r="O24" s="60"/>
      <c r="P24" s="61"/>
      <c r="Q24" s="62"/>
      <c r="R24" s="3"/>
      <c r="S24" s="3"/>
      <c r="T24" s="3"/>
    </row>
    <row r="25" spans="1:20"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0.20595307917888564</v>
      </c>
      <c r="J25" s="95"/>
      <c r="K25" s="91">
        <f>'NZ-Preis 0,30'!K25</f>
        <v>7023</v>
      </c>
      <c r="L25" s="96">
        <f>K25/D2</f>
        <v>127.69090909090909</v>
      </c>
      <c r="M25" s="48">
        <f>(L25*100/F25)-100</f>
        <v>5.0718132854577931</v>
      </c>
      <c r="N25" s="91">
        <f>'NZ-Preis 0,30'!N25</f>
        <v>1070</v>
      </c>
      <c r="O25" s="49">
        <f>N25/L25</f>
        <v>8.37960985333903</v>
      </c>
      <c r="P25" s="50">
        <f>P23</f>
        <v>1.3</v>
      </c>
      <c r="Q25" s="51">
        <f>L25*P25</f>
        <v>165.99818181818182</v>
      </c>
      <c r="R25" s="3"/>
      <c r="S25" s="3"/>
      <c r="T25" s="3"/>
    </row>
    <row r="26" spans="1:20" ht="15.75" thickBot="1">
      <c r="A26" s="93"/>
      <c r="B26" s="94"/>
      <c r="C26" s="94"/>
      <c r="D26" s="14"/>
      <c r="E26" s="52"/>
      <c r="F26" s="53"/>
      <c r="G26" s="52"/>
      <c r="H26" s="54"/>
      <c r="I26" s="55"/>
      <c r="J26" s="56"/>
      <c r="K26" s="52"/>
      <c r="L26" s="57"/>
      <c r="M26" s="58"/>
      <c r="N26" s="59"/>
      <c r="O26" s="60"/>
      <c r="P26" s="61"/>
      <c r="Q26" s="62"/>
      <c r="R26" s="3"/>
      <c r="S26" s="3"/>
      <c r="T26" s="3"/>
    </row>
    <row r="27" spans="1:20"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0.19814516129032259</v>
      </c>
      <c r="J27" s="95"/>
      <c r="K27" s="91">
        <f>'NZ-Preis 0,30'!K27</f>
        <v>4158</v>
      </c>
      <c r="L27" s="96">
        <f>K27/D2</f>
        <v>75.599999999999994</v>
      </c>
      <c r="M27" s="48">
        <f>(L27*100/F27)-100</f>
        <v>2.615992102665345</v>
      </c>
      <c r="N27" s="91">
        <f>'NZ-Preis 0,30'!N27</f>
        <v>616</v>
      </c>
      <c r="O27" s="49">
        <f>N27/L27</f>
        <v>8.1481481481481488</v>
      </c>
      <c r="P27" s="50">
        <f>P25</f>
        <v>1.3</v>
      </c>
      <c r="Q27" s="51">
        <f>L27*P27</f>
        <v>98.28</v>
      </c>
      <c r="R27" s="3"/>
      <c r="S27" s="3"/>
      <c r="T27" s="3"/>
    </row>
    <row r="28" spans="1:20" ht="15.75" thickBot="1">
      <c r="A28" s="93"/>
      <c r="B28" s="94"/>
      <c r="C28" s="94"/>
      <c r="D28" s="14"/>
      <c r="E28" s="52"/>
      <c r="F28" s="53"/>
      <c r="G28" s="52"/>
      <c r="H28" s="54"/>
      <c r="I28" s="55"/>
      <c r="J28" s="56"/>
      <c r="K28" s="52"/>
      <c r="L28" s="57"/>
      <c r="M28" s="58"/>
      <c r="N28" s="59"/>
      <c r="O28" s="60"/>
      <c r="P28" s="61"/>
      <c r="Q28" s="62"/>
      <c r="R28" s="3"/>
      <c r="S28" s="3"/>
      <c r="T28" s="3"/>
    </row>
    <row r="29" spans="1:20"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0.19373737373737376</v>
      </c>
      <c r="J29" s="95"/>
      <c r="K29" s="91">
        <f>'NZ-Preis 0,30'!K29</f>
        <v>2877</v>
      </c>
      <c r="L29" s="96">
        <f>K29/D2</f>
        <v>52.309090909090912</v>
      </c>
      <c r="M29" s="48">
        <f>(L29*100/F29)-100</f>
        <v>18.737102765167151</v>
      </c>
      <c r="N29" s="91">
        <f>'NZ-Preis 0,30'!N29</f>
        <v>461</v>
      </c>
      <c r="O29" s="49">
        <f>N29/L29</f>
        <v>8.8129996524157104</v>
      </c>
      <c r="P29" s="50">
        <f>P27</f>
        <v>1.3</v>
      </c>
      <c r="Q29" s="51">
        <f>L29*P29</f>
        <v>68.001818181818194</v>
      </c>
      <c r="R29" s="3"/>
      <c r="S29" s="3"/>
      <c r="T29" s="3"/>
    </row>
    <row r="30" spans="1:20" ht="15.75" thickBot="1">
      <c r="A30" s="93"/>
      <c r="B30" s="94"/>
      <c r="C30" s="94"/>
      <c r="D30" s="14"/>
      <c r="E30" s="52"/>
      <c r="F30" s="53"/>
      <c r="G30" s="52"/>
      <c r="H30" s="54"/>
      <c r="I30" s="55"/>
      <c r="J30" s="56"/>
      <c r="K30" s="52"/>
      <c r="L30" s="57"/>
      <c r="M30" s="58"/>
      <c r="N30" s="59"/>
      <c r="O30" s="60"/>
      <c r="P30" s="61"/>
      <c r="Q30" s="62"/>
      <c r="R30" s="3"/>
      <c r="S30" s="3"/>
      <c r="T30" s="3"/>
    </row>
    <row r="31" spans="1:20"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0.22984706881903144</v>
      </c>
      <c r="J31" s="95"/>
      <c r="K31" s="91">
        <f>'NZ-Preis 0,30'!K31</f>
        <v>12486</v>
      </c>
      <c r="L31" s="96">
        <f>K31/D2</f>
        <v>227.01818181818183</v>
      </c>
      <c r="M31" s="48">
        <f>(L31*100/F31)-100</f>
        <v>11.392630921580874</v>
      </c>
      <c r="N31" s="91">
        <f>'NZ-Preis 0,30'!N31</f>
        <v>1762</v>
      </c>
      <c r="O31" s="49">
        <f>N31/L31</f>
        <v>7.7614928720166585</v>
      </c>
      <c r="P31" s="50">
        <f>P29</f>
        <v>1.3</v>
      </c>
      <c r="Q31" s="51">
        <f>L31*P31</f>
        <v>295.12363636363636</v>
      </c>
      <c r="R31" s="3"/>
      <c r="S31" s="3"/>
      <c r="T31" s="3"/>
    </row>
    <row r="32" spans="1:20" ht="15.75" thickBot="1">
      <c r="A32" s="93"/>
      <c r="B32" s="94"/>
      <c r="C32" s="94"/>
      <c r="D32" s="14"/>
      <c r="E32" s="52"/>
      <c r="F32" s="53"/>
      <c r="G32" s="52"/>
      <c r="H32" s="54"/>
      <c r="I32" s="55"/>
      <c r="J32" s="56"/>
      <c r="K32" s="52"/>
      <c r="L32" s="57"/>
      <c r="M32" s="58"/>
      <c r="N32" s="59"/>
      <c r="O32" s="60"/>
      <c r="P32" s="61"/>
      <c r="Q32" s="62"/>
      <c r="R32" s="3"/>
      <c r="S32" s="3"/>
      <c r="T32" s="3"/>
    </row>
    <row r="33" spans="1:20"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0.19725390174287971</v>
      </c>
      <c r="J33" s="95"/>
      <c r="K33" s="91">
        <f>'NZ-Preis 0,30'!K33</f>
        <v>12493</v>
      </c>
      <c r="L33" s="96">
        <f>K33/D2</f>
        <v>227.14545454545456</v>
      </c>
      <c r="M33" s="48">
        <f>(L33*100/F33)-100</f>
        <v>10.313465783664469</v>
      </c>
      <c r="N33" s="91">
        <f>'NZ-Preis 0,30'!N33</f>
        <v>1900</v>
      </c>
      <c r="O33" s="49">
        <f>N33/L33</f>
        <v>8.3646842231649714</v>
      </c>
      <c r="P33" s="50">
        <f>P31</f>
        <v>1.3</v>
      </c>
      <c r="Q33" s="51">
        <f>L33*P33</f>
        <v>295.28909090909093</v>
      </c>
      <c r="R33" s="3"/>
      <c r="S33" s="3"/>
      <c r="T33" s="3"/>
    </row>
    <row r="34" spans="1:20" ht="15.75" thickBot="1">
      <c r="A34" s="93"/>
      <c r="B34" s="94"/>
      <c r="C34" s="94"/>
      <c r="D34" s="14"/>
      <c r="E34" s="52"/>
      <c r="F34" s="53"/>
      <c r="G34" s="52"/>
      <c r="H34" s="54"/>
      <c r="I34" s="55"/>
      <c r="J34" s="56"/>
      <c r="K34" s="52"/>
      <c r="L34" s="57"/>
      <c r="M34" s="58"/>
      <c r="N34" s="59"/>
      <c r="O34" s="60"/>
      <c r="P34" s="61"/>
      <c r="Q34" s="62"/>
      <c r="R34" s="3"/>
      <c r="S34" s="3"/>
      <c r="T34" s="3"/>
    </row>
    <row r="35" spans="1:20"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0.25305177761870673</v>
      </c>
      <c r="J35" s="95"/>
      <c r="K35" s="91">
        <f>'NZ-Preis 0,30'!K35</f>
        <v>4079</v>
      </c>
      <c r="L35" s="96">
        <f>K35/D2</f>
        <v>74.163636363636357</v>
      </c>
      <c r="M35" s="48">
        <f>(L35*100/F35)-100</f>
        <v>33.73770491803279</v>
      </c>
      <c r="N35" s="91">
        <f>'NZ-Preis 0,30'!N35</f>
        <v>561</v>
      </c>
      <c r="O35" s="49">
        <f>N35/L35</f>
        <v>7.5643540083353766</v>
      </c>
      <c r="P35" s="50">
        <f>P33</f>
        <v>1.3</v>
      </c>
      <c r="Q35" s="51">
        <f>L35*P35</f>
        <v>96.412727272727267</v>
      </c>
      <c r="R35" s="3"/>
      <c r="S35" s="3"/>
      <c r="T35" s="3"/>
    </row>
    <row r="36" spans="1:20" ht="15.75" thickBot="1">
      <c r="A36" s="93"/>
      <c r="B36" s="94"/>
      <c r="C36" s="94"/>
      <c r="D36" s="14"/>
      <c r="E36" s="52"/>
      <c r="F36" s="53"/>
      <c r="G36" s="52"/>
      <c r="H36" s="54"/>
      <c r="I36" s="55"/>
      <c r="J36" s="56"/>
      <c r="K36" s="52"/>
      <c r="L36" s="57"/>
      <c r="M36" s="58"/>
      <c r="N36" s="59"/>
      <c r="O36" s="60"/>
      <c r="P36" s="61"/>
      <c r="Q36" s="62"/>
      <c r="R36" s="3"/>
      <c r="S36" s="3"/>
      <c r="T36" s="3"/>
    </row>
    <row r="37" spans="1:20"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0.20336208320941143</v>
      </c>
      <c r="J37" s="95"/>
      <c r="K37" s="91">
        <f>'NZ-Preis 0,30'!K37</f>
        <v>71007</v>
      </c>
      <c r="L37" s="96">
        <f>K37/D2</f>
        <v>1291.0363636363636</v>
      </c>
      <c r="M37" s="48">
        <f>(L37*100/F37)-100</f>
        <v>11.019559405243967</v>
      </c>
      <c r="N37" s="91">
        <f>'NZ-Preis 0,30'!N37</f>
        <v>10576</v>
      </c>
      <c r="O37" s="49">
        <f>N37/L37</f>
        <v>8.191868407340122</v>
      </c>
      <c r="P37" s="50">
        <f>P35</f>
        <v>1.3</v>
      </c>
      <c r="Q37" s="51">
        <f>L37*P37</f>
        <v>1678.3472727272726</v>
      </c>
      <c r="R37" s="3"/>
      <c r="S37" s="3"/>
      <c r="T37" s="3"/>
    </row>
    <row r="38" spans="1:20" ht="15.75" thickBot="1">
      <c r="A38" s="93"/>
      <c r="B38" s="94"/>
      <c r="C38" s="94"/>
      <c r="D38" s="14"/>
      <c r="E38" s="52"/>
      <c r="F38" s="53"/>
      <c r="G38" s="52"/>
      <c r="H38" s="54"/>
      <c r="I38" s="55"/>
      <c r="J38" s="56"/>
      <c r="K38" s="52"/>
      <c r="L38" s="57"/>
      <c r="M38" s="58"/>
      <c r="N38" s="59"/>
      <c r="O38" s="60"/>
      <c r="P38" s="61"/>
      <c r="Q38" s="62"/>
      <c r="R38" s="3"/>
      <c r="S38" s="3"/>
      <c r="T38" s="3"/>
    </row>
    <row r="39" spans="1:20"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0.18920782432736266</v>
      </c>
      <c r="J39" s="95"/>
      <c r="K39" s="91">
        <f>'NZ-Preis 0,30'!K39</f>
        <v>9710</v>
      </c>
      <c r="L39" s="96">
        <f>K39/D2</f>
        <v>176.54545454545453</v>
      </c>
      <c r="M39" s="48">
        <f>(L39*100/F39)-100</f>
        <v>9.7423146473779241</v>
      </c>
      <c r="N39" s="91">
        <f>'NZ-Preis 0,30'!N39</f>
        <v>1457</v>
      </c>
      <c r="O39" s="49">
        <f>N39/L39</f>
        <v>8.2528321318228635</v>
      </c>
      <c r="P39" s="50">
        <f>P37</f>
        <v>1.3</v>
      </c>
      <c r="Q39" s="51">
        <f>L39*P39</f>
        <v>229.5090909090909</v>
      </c>
      <c r="R39" s="3"/>
      <c r="S39" s="3"/>
      <c r="T39" s="3"/>
    </row>
    <row r="40" spans="1:20" ht="15.75" thickBot="1">
      <c r="A40" s="93"/>
      <c r="B40" s="94"/>
      <c r="C40" s="94"/>
      <c r="D40" s="14"/>
      <c r="E40" s="52"/>
      <c r="F40" s="53"/>
      <c r="G40" s="52"/>
      <c r="H40" s="54"/>
      <c r="I40" s="55"/>
      <c r="J40" s="56"/>
      <c r="K40" s="52"/>
      <c r="L40" s="57"/>
      <c r="M40" s="58"/>
      <c r="N40" s="59"/>
      <c r="O40" s="60"/>
      <c r="P40" s="61"/>
      <c r="Q40" s="62"/>
      <c r="R40" s="3"/>
      <c r="S40" s="3"/>
      <c r="T40" s="3"/>
    </row>
    <row r="41" spans="1:20"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0.23381680701151403</v>
      </c>
      <c r="J41" s="95"/>
      <c r="K41" s="91">
        <f>'NZ-Preis 0,30'!K41</f>
        <v>52330</v>
      </c>
      <c r="L41" s="96">
        <f>K41/D2</f>
        <v>951.4545454545455</v>
      </c>
      <c r="M41" s="48">
        <f>(L41*100/F41)-100</f>
        <v>25.80839043154225</v>
      </c>
      <c r="N41" s="91">
        <f>'NZ-Preis 0,30'!N41</f>
        <v>7999</v>
      </c>
      <c r="O41" s="49">
        <f>N41/L41</f>
        <v>8.40712784253774</v>
      </c>
      <c r="P41" s="50">
        <f>P39</f>
        <v>1.3</v>
      </c>
      <c r="Q41" s="51">
        <f>L41*P41</f>
        <v>1236.8909090909092</v>
      </c>
      <c r="R41" s="3"/>
      <c r="S41" s="3"/>
      <c r="T41" s="3"/>
    </row>
    <row r="42" spans="1:20" ht="15.75" thickBot="1">
      <c r="A42" s="93"/>
      <c r="B42" s="94"/>
      <c r="C42" s="94"/>
      <c r="D42" s="14"/>
      <c r="E42" s="52"/>
      <c r="F42" s="53"/>
      <c r="G42" s="52"/>
      <c r="H42" s="54"/>
      <c r="I42" s="55"/>
      <c r="J42" s="56"/>
      <c r="K42" s="52"/>
      <c r="L42" s="57"/>
      <c r="M42" s="58"/>
      <c r="N42" s="59"/>
      <c r="O42" s="60"/>
      <c r="P42" s="61"/>
      <c r="Q42" s="62"/>
      <c r="R42" s="3"/>
      <c r="S42" s="3"/>
      <c r="T42" s="3"/>
    </row>
    <row r="43" spans="1:20"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0.20648829761024884</v>
      </c>
      <c r="J43" s="95"/>
      <c r="K43" s="91">
        <f>'NZ-Preis 0,30'!K43</f>
        <v>16118</v>
      </c>
      <c r="L43" s="96">
        <f>K43/D2</f>
        <v>293.05454545454546</v>
      </c>
      <c r="M43" s="48">
        <f>(L43*100/F43)-100</f>
        <v>17.384021557060677</v>
      </c>
      <c r="N43" s="91">
        <f>'NZ-Preis 0,30'!N43</f>
        <v>2350</v>
      </c>
      <c r="O43" s="49">
        <f>N43/L43</f>
        <v>8.0189849857302384</v>
      </c>
      <c r="P43" s="50">
        <f>P41</f>
        <v>1.3</v>
      </c>
      <c r="Q43" s="51">
        <f>L43*P43</f>
        <v>380.97090909090912</v>
      </c>
      <c r="R43" s="3"/>
      <c r="S43" s="3"/>
      <c r="T43" s="3"/>
    </row>
    <row r="44" spans="1:20">
      <c r="A44" s="7"/>
      <c r="B44" s="8"/>
      <c r="C44" s="8"/>
      <c r="D44" s="15"/>
      <c r="E44" s="66"/>
      <c r="F44" s="67"/>
      <c r="G44" s="66"/>
      <c r="H44" s="68"/>
      <c r="I44" s="69"/>
      <c r="J44" s="70"/>
      <c r="K44" s="66"/>
      <c r="L44" s="71"/>
      <c r="M44" s="72"/>
      <c r="N44" s="73"/>
      <c r="O44" s="74"/>
      <c r="P44" s="75"/>
      <c r="Q44" s="76"/>
      <c r="R44" s="3"/>
      <c r="S44" s="3"/>
      <c r="T44" s="3"/>
    </row>
    <row r="45" spans="1:20">
      <c r="A45" s="9"/>
      <c r="B45" s="9"/>
      <c r="C45" s="9"/>
      <c r="D45" s="3"/>
      <c r="E45" s="6"/>
      <c r="F45" s="77"/>
      <c r="G45" s="6"/>
      <c r="H45" s="78"/>
      <c r="I45" s="79"/>
      <c r="J45" s="79"/>
      <c r="K45" s="6"/>
      <c r="L45" s="80"/>
      <c r="M45" s="3"/>
      <c r="N45" s="6"/>
      <c r="O45" s="6"/>
      <c r="P45" s="81"/>
      <c r="Q45" s="82"/>
      <c r="R45" s="3"/>
      <c r="S45" s="3"/>
      <c r="T45" s="3"/>
    </row>
    <row r="46" spans="1:20">
      <c r="A46" s="9"/>
      <c r="B46" s="9"/>
      <c r="C46" s="9"/>
      <c r="D46" s="3"/>
      <c r="E46" s="6"/>
      <c r="F46" s="77"/>
      <c r="G46" s="6"/>
      <c r="H46" s="78"/>
      <c r="I46" s="79"/>
      <c r="J46" s="79"/>
      <c r="K46" s="6"/>
      <c r="L46" s="3"/>
      <c r="M46" s="3"/>
      <c r="N46" s="6"/>
      <c r="O46" s="6"/>
      <c r="P46" s="81"/>
      <c r="Q46" s="82"/>
      <c r="R46" s="3"/>
      <c r="S46" s="3"/>
      <c r="T46" s="3"/>
    </row>
    <row r="47" spans="1:20" ht="15.75" thickBot="1">
      <c r="A47" s="106"/>
      <c r="B47" s="106"/>
      <c r="C47" s="106"/>
      <c r="D47" s="6"/>
      <c r="E47" s="6"/>
      <c r="F47" s="77"/>
      <c r="G47" s="6"/>
      <c r="H47" s="78"/>
      <c r="I47" s="79"/>
      <c r="J47" s="79"/>
      <c r="K47" s="6"/>
      <c r="L47" s="3"/>
      <c r="M47" s="3"/>
      <c r="N47" s="6"/>
      <c r="O47" s="6"/>
      <c r="P47" s="81"/>
      <c r="Q47" s="82"/>
      <c r="R47" s="3"/>
      <c r="S47" s="3"/>
      <c r="T47" s="3"/>
    </row>
    <row r="48" spans="1:20" ht="15.75">
      <c r="A48" s="103" t="s">
        <v>41</v>
      </c>
      <c r="B48" s="101"/>
      <c r="C48" s="101"/>
      <c r="D48" s="101"/>
      <c r="E48" s="101"/>
      <c r="F48" s="101"/>
      <c r="G48" s="115">
        <f>D1</f>
        <v>1.3</v>
      </c>
      <c r="H48" s="107"/>
      <c r="I48" s="3"/>
      <c r="J48" s="83"/>
      <c r="K48" s="6"/>
      <c r="L48" s="77"/>
      <c r="M48" s="77"/>
      <c r="N48" s="6"/>
      <c r="O48" s="6"/>
      <c r="P48" s="81"/>
      <c r="Q48" s="82"/>
      <c r="R48" s="3"/>
      <c r="S48" s="3"/>
      <c r="T48" s="3"/>
    </row>
    <row r="49" spans="1:20" ht="16.5" thickBot="1">
      <c r="A49" s="117" t="s">
        <v>72</v>
      </c>
      <c r="B49" s="100"/>
      <c r="C49" s="100"/>
      <c r="D49" s="100"/>
      <c r="E49" s="111"/>
      <c r="F49" s="100"/>
      <c r="G49" s="116">
        <f>(I5+I7+I9+I11+I13+I15+I17+I19+I21+I23+I25+I27+I29+I31+I33+I35+I37+I39+I41+I43)/20</f>
        <v>0.20657145596804419</v>
      </c>
      <c r="H49" s="112"/>
      <c r="I49" s="83"/>
      <c r="J49" s="83"/>
      <c r="K49" s="6"/>
      <c r="L49" s="77"/>
      <c r="M49" s="77"/>
      <c r="N49" s="6"/>
      <c r="O49" s="6"/>
      <c r="P49" s="81"/>
      <c r="Q49" s="82"/>
      <c r="R49" s="3"/>
      <c r="S49" s="3"/>
      <c r="T49" s="3"/>
    </row>
    <row r="50" spans="1:20"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c r="T50" s="3"/>
    </row>
    <row r="51" spans="1:20"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c r="T51" s="3"/>
    </row>
    <row r="52" spans="1:20"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c r="T52" s="3"/>
    </row>
    <row r="53" spans="1:20">
      <c r="A53" s="3"/>
      <c r="B53" s="3"/>
      <c r="C53" s="3"/>
      <c r="D53" s="3"/>
      <c r="E53" s="3"/>
      <c r="F53" s="3"/>
      <c r="G53" s="114"/>
      <c r="H53" s="3"/>
      <c r="I53" s="79"/>
      <c r="J53" s="79"/>
      <c r="K53" s="6"/>
      <c r="L53" s="77"/>
      <c r="M53" s="77"/>
      <c r="N53" s="6"/>
      <c r="O53" s="6"/>
      <c r="P53" s="81"/>
      <c r="Q53" s="82"/>
      <c r="R53" s="3"/>
      <c r="S53" s="3"/>
      <c r="T53" s="3"/>
    </row>
    <row r="54" spans="1:20" ht="15.75">
      <c r="A54" s="103"/>
      <c r="B54" s="103"/>
      <c r="C54" s="103"/>
      <c r="D54" s="101"/>
      <c r="E54" s="101"/>
      <c r="F54" s="104"/>
      <c r="G54" s="105"/>
      <c r="H54" s="101"/>
      <c r="I54" s="79"/>
      <c r="J54" s="79"/>
      <c r="K54" s="6"/>
      <c r="L54" s="77"/>
      <c r="M54" s="77"/>
      <c r="N54" s="6"/>
      <c r="O54" s="6"/>
      <c r="P54" s="81"/>
      <c r="Q54" s="82"/>
      <c r="R54" s="3"/>
      <c r="S54" s="3"/>
      <c r="T54" s="3"/>
    </row>
    <row r="55" spans="1:20" ht="15.75">
      <c r="A55" s="97"/>
      <c r="B55" s="97"/>
      <c r="C55" s="97"/>
      <c r="D55" s="97"/>
      <c r="E55" s="97"/>
      <c r="F55" s="97"/>
      <c r="G55" s="99"/>
      <c r="H55" s="97"/>
      <c r="I55" s="3"/>
      <c r="J55" s="3"/>
      <c r="K55" s="3"/>
      <c r="L55" s="3"/>
      <c r="M55" s="3"/>
      <c r="N55" s="3"/>
      <c r="O55" s="3"/>
      <c r="P55" s="3"/>
      <c r="Q55" s="3"/>
      <c r="R55" s="3"/>
      <c r="S55" s="3"/>
      <c r="T55" s="3"/>
    </row>
    <row r="56" spans="1:20" ht="15.75">
      <c r="A56" s="101" t="s">
        <v>73</v>
      </c>
      <c r="B56" s="101"/>
      <c r="C56" s="101"/>
      <c r="D56" s="101"/>
      <c r="E56" s="101"/>
      <c r="F56" s="101"/>
      <c r="G56" s="102">
        <f>G49*G50*20</f>
        <v>29.372713318896466</v>
      </c>
      <c r="H56" s="108" t="s">
        <v>4</v>
      </c>
      <c r="I56" s="3"/>
      <c r="J56" s="3"/>
      <c r="K56" s="3"/>
      <c r="L56" s="3"/>
      <c r="M56" s="3"/>
      <c r="N56" s="3"/>
      <c r="O56" s="3"/>
      <c r="P56" s="3"/>
      <c r="Q56" s="3"/>
      <c r="R56" s="3"/>
      <c r="S56" s="3"/>
      <c r="T56" s="3"/>
    </row>
    <row r="57" spans="1:20" ht="15.75">
      <c r="A57" s="97" t="s">
        <v>74</v>
      </c>
      <c r="B57" s="97"/>
      <c r="C57" s="97"/>
      <c r="D57" s="97"/>
      <c r="E57" s="97"/>
      <c r="F57" s="97"/>
      <c r="G57" s="98">
        <f>G50*G49*25</f>
        <v>36.715891648620577</v>
      </c>
      <c r="H57" s="109" t="s">
        <v>4</v>
      </c>
      <c r="I57" s="3"/>
      <c r="J57" s="3"/>
      <c r="K57" s="3"/>
      <c r="L57" s="3"/>
      <c r="M57" s="3"/>
      <c r="N57" s="3"/>
      <c r="O57" s="3"/>
      <c r="P57" s="3"/>
      <c r="Q57" s="3"/>
      <c r="R57" s="3"/>
      <c r="S57" s="3"/>
      <c r="T57" s="3"/>
    </row>
    <row r="58" spans="1:20" ht="15.75">
      <c r="A58" s="101" t="s">
        <v>75</v>
      </c>
      <c r="B58" s="101"/>
      <c r="C58" s="101"/>
      <c r="D58" s="101"/>
      <c r="E58" s="101"/>
      <c r="F58" s="101"/>
      <c r="G58" s="102">
        <f>G50*G49*30</f>
        <v>44.059069978344695</v>
      </c>
      <c r="H58" s="108" t="s">
        <v>4</v>
      </c>
      <c r="I58" s="3"/>
      <c r="J58" s="3"/>
      <c r="K58" s="3"/>
      <c r="L58" s="3"/>
      <c r="M58" s="3"/>
      <c r="N58" s="3"/>
      <c r="O58" s="3"/>
      <c r="P58" s="3"/>
      <c r="Q58" s="3"/>
      <c r="R58" s="3"/>
      <c r="S58" s="3"/>
      <c r="T58" s="3"/>
    </row>
    <row r="59" spans="1:20" ht="15.75">
      <c r="A59" s="97" t="s">
        <v>76</v>
      </c>
      <c r="B59" s="97"/>
      <c r="C59" s="97"/>
      <c r="D59" s="97"/>
      <c r="E59" s="97"/>
      <c r="F59" s="97"/>
      <c r="G59" s="98">
        <f>G50*G49*35</f>
        <v>51.402248308068813</v>
      </c>
      <c r="H59" s="109" t="s">
        <v>4</v>
      </c>
      <c r="I59" s="3"/>
      <c r="J59" s="3"/>
      <c r="K59" s="3"/>
      <c r="L59" s="3"/>
      <c r="M59" s="3"/>
      <c r="N59" s="3"/>
      <c r="O59" s="3"/>
      <c r="P59" s="3"/>
      <c r="Q59" s="3"/>
      <c r="R59" s="3"/>
      <c r="S59" s="3"/>
      <c r="T59" s="3"/>
    </row>
    <row r="60" spans="1:20" ht="15.75">
      <c r="A60" s="101" t="s">
        <v>77</v>
      </c>
      <c r="B60" s="101"/>
      <c r="C60" s="101"/>
      <c r="D60" s="101"/>
      <c r="E60" s="101"/>
      <c r="F60" s="101"/>
      <c r="G60" s="102">
        <f>G50*G49*40</f>
        <v>58.745426637792932</v>
      </c>
      <c r="H60" s="108" t="s">
        <v>4</v>
      </c>
      <c r="I60" s="3"/>
      <c r="J60" s="3"/>
      <c r="K60" s="3"/>
      <c r="L60" s="3"/>
      <c r="M60" s="3"/>
      <c r="N60" s="3"/>
      <c r="O60" s="3"/>
      <c r="P60" s="3"/>
      <c r="Q60" s="3"/>
      <c r="R60" s="3"/>
      <c r="S60" s="3"/>
      <c r="T60" s="3"/>
    </row>
    <row r="61" spans="1:20" s="120" customFormat="1" ht="15.75">
      <c r="A61" s="97" t="s">
        <v>78</v>
      </c>
      <c r="B61" s="100"/>
      <c r="C61" s="100"/>
      <c r="D61" s="100"/>
      <c r="E61" s="100"/>
      <c r="F61" s="100"/>
      <c r="G61" s="113">
        <f>G50*G49*45</f>
        <v>66.088604967517043</v>
      </c>
      <c r="H61" s="118" t="s">
        <v>4</v>
      </c>
      <c r="I61" s="129"/>
      <c r="J61" s="129"/>
      <c r="K61" s="129"/>
      <c r="L61" s="129"/>
      <c r="M61" s="129"/>
      <c r="N61" s="129"/>
      <c r="O61" s="129"/>
      <c r="P61" s="129"/>
      <c r="Q61" s="129"/>
      <c r="R61" s="129"/>
      <c r="S61" s="129"/>
      <c r="T61" s="129"/>
    </row>
    <row r="62" spans="1:20" ht="15.75">
      <c r="A62" s="101" t="s">
        <v>79</v>
      </c>
      <c r="B62" s="101"/>
      <c r="C62" s="101"/>
      <c r="D62" s="101"/>
      <c r="E62" s="101"/>
      <c r="F62" s="101"/>
      <c r="G62" s="119">
        <f>G50*G49*50</f>
        <v>73.431783297241154</v>
      </c>
      <c r="H62" s="108" t="s">
        <v>4</v>
      </c>
      <c r="I62" s="3"/>
      <c r="J62" s="3"/>
      <c r="K62" s="3"/>
      <c r="L62" s="3"/>
      <c r="M62" s="3"/>
      <c r="N62" s="3"/>
      <c r="O62" s="3"/>
      <c r="P62" s="3"/>
      <c r="Q62" s="3"/>
      <c r="R62" s="3"/>
      <c r="S62" s="3"/>
      <c r="T62" s="3"/>
    </row>
    <row r="63" spans="1:20">
      <c r="A63" s="6"/>
      <c r="B63" s="6"/>
      <c r="C63" s="6"/>
      <c r="D63" s="6"/>
      <c r="E63" s="6"/>
      <c r="F63" s="6"/>
      <c r="G63" s="6"/>
      <c r="H63" s="78"/>
      <c r="I63" s="3"/>
      <c r="J63" s="3"/>
      <c r="K63" s="3"/>
      <c r="L63" s="3"/>
      <c r="M63" s="3"/>
      <c r="N63" s="3"/>
      <c r="O63" s="3"/>
      <c r="P63" s="3"/>
      <c r="Q63" s="3"/>
      <c r="R63" s="3"/>
      <c r="S63" s="3"/>
      <c r="T63" s="3"/>
    </row>
    <row r="64" spans="1:20">
      <c r="A64" s="10" t="s">
        <v>42</v>
      </c>
      <c r="B64" s="3"/>
      <c r="C64" s="3"/>
      <c r="D64" s="3"/>
      <c r="E64" s="3"/>
      <c r="F64" s="3"/>
      <c r="G64" s="3"/>
      <c r="H64" s="10"/>
      <c r="I64" s="3"/>
      <c r="J64" s="3"/>
      <c r="K64" s="3"/>
      <c r="L64" s="3"/>
      <c r="M64" s="3"/>
      <c r="N64" s="3"/>
      <c r="O64" s="3"/>
      <c r="P64" s="3"/>
      <c r="Q64" s="3"/>
      <c r="R64" s="3"/>
      <c r="S64" s="3"/>
      <c r="T64" s="3"/>
    </row>
    <row r="65" spans="1:20">
      <c r="A65" s="3"/>
      <c r="B65" s="3"/>
      <c r="C65" s="3"/>
      <c r="D65" s="3"/>
      <c r="E65" s="3"/>
      <c r="F65" s="3"/>
      <c r="G65" s="3"/>
      <c r="H65" s="10"/>
      <c r="I65" s="3"/>
      <c r="J65" s="3"/>
      <c r="K65" s="3"/>
      <c r="L65" s="3"/>
      <c r="M65" s="3"/>
      <c r="N65" s="3"/>
      <c r="O65" s="3"/>
      <c r="P65" s="3"/>
      <c r="Q65" s="3"/>
      <c r="R65" s="3"/>
      <c r="S65" s="3"/>
      <c r="T65" s="3"/>
    </row>
    <row r="66" spans="1:20">
      <c r="A66" s="3"/>
      <c r="B66" s="3"/>
      <c r="C66" s="3"/>
      <c r="D66" s="3"/>
      <c r="E66" s="3"/>
      <c r="F66" s="3"/>
      <c r="G66" s="3"/>
      <c r="H66" s="10"/>
      <c r="I66" s="3"/>
      <c r="J66" s="3"/>
      <c r="K66" s="3"/>
      <c r="L66" s="3"/>
      <c r="M66" s="3"/>
      <c r="N66" s="3"/>
      <c r="O66" s="3"/>
      <c r="P66" s="3"/>
      <c r="Q66" s="3"/>
      <c r="R66" s="3"/>
      <c r="S66" s="3"/>
      <c r="T66" s="3"/>
    </row>
    <row r="67" spans="1:20">
      <c r="A67" s="3"/>
      <c r="B67" s="3"/>
      <c r="C67" s="3"/>
      <c r="D67" s="3"/>
      <c r="E67" s="3"/>
      <c r="F67" s="3"/>
      <c r="G67" s="3"/>
      <c r="H67" s="10"/>
      <c r="I67" s="3"/>
      <c r="J67" s="3"/>
      <c r="K67" s="3"/>
      <c r="L67" s="3"/>
      <c r="M67" s="3"/>
      <c r="N67" s="3"/>
      <c r="O67" s="3"/>
      <c r="P67" s="3"/>
      <c r="Q67" s="3"/>
      <c r="R67" s="3"/>
      <c r="S67" s="3"/>
      <c r="T67" s="3"/>
    </row>
    <row r="68" spans="1:20">
      <c r="A68" s="3"/>
      <c r="B68" s="3"/>
      <c r="C68" s="3"/>
      <c r="D68" s="3"/>
      <c r="E68" s="3"/>
      <c r="F68" s="3"/>
      <c r="G68" s="3"/>
      <c r="H68" s="10"/>
      <c r="I68" s="3"/>
      <c r="J68" s="3"/>
      <c r="K68" s="3"/>
      <c r="L68" s="3"/>
      <c r="M68" s="3"/>
      <c r="N68" s="3"/>
      <c r="O68" s="3"/>
      <c r="P68" s="3"/>
      <c r="Q68" s="3"/>
      <c r="R68" s="3"/>
      <c r="S68" s="3"/>
      <c r="T68" s="3"/>
    </row>
    <row r="69" spans="1:20">
      <c r="A69" s="3"/>
      <c r="B69" s="3"/>
      <c r="C69" s="3"/>
      <c r="D69" s="3"/>
      <c r="E69" s="3"/>
      <c r="F69" s="3"/>
      <c r="G69" s="3"/>
      <c r="H69" s="10"/>
      <c r="I69" s="3"/>
      <c r="J69" s="3"/>
      <c r="K69" s="3"/>
      <c r="L69" s="3"/>
      <c r="M69" s="3"/>
      <c r="N69" s="3"/>
      <c r="O69" s="3"/>
      <c r="P69" s="3"/>
      <c r="Q69" s="3"/>
      <c r="R69" s="3"/>
      <c r="S69" s="3"/>
      <c r="T69" s="3"/>
    </row>
    <row r="70" spans="1:20">
      <c r="A70" s="3"/>
      <c r="B70" s="3"/>
      <c r="C70" s="3"/>
      <c r="D70" s="3"/>
      <c r="E70" s="3"/>
      <c r="F70" s="3"/>
      <c r="G70" s="3"/>
      <c r="H70" s="10"/>
      <c r="I70" s="3"/>
      <c r="J70" s="3"/>
      <c r="K70" s="3"/>
      <c r="L70" s="3"/>
      <c r="M70" s="3"/>
      <c r="N70" s="3"/>
      <c r="O70" s="3"/>
      <c r="P70" s="3"/>
      <c r="Q70" s="3"/>
      <c r="R70" s="3"/>
      <c r="S70" s="3"/>
      <c r="T70" s="3"/>
    </row>
    <row r="71" spans="1:20">
      <c r="A71" s="3"/>
      <c r="B71" s="3"/>
      <c r="C71" s="3"/>
      <c r="D71" s="3"/>
      <c r="E71" s="3"/>
      <c r="F71" s="3"/>
      <c r="G71" s="3"/>
      <c r="H71" s="10"/>
      <c r="I71" s="3"/>
      <c r="J71" s="3"/>
      <c r="K71" s="3"/>
      <c r="L71" s="3"/>
      <c r="M71" s="3"/>
      <c r="N71" s="3"/>
      <c r="O71" s="3"/>
      <c r="P71" s="3"/>
      <c r="Q71" s="3"/>
      <c r="R71" s="3"/>
      <c r="S71" s="3"/>
      <c r="T71" s="3"/>
    </row>
    <row r="72" spans="1:20">
      <c r="A72" s="3"/>
      <c r="B72" s="3"/>
      <c r="C72" s="3"/>
      <c r="D72" s="3"/>
      <c r="E72" s="3"/>
      <c r="F72" s="3"/>
      <c r="G72" s="3"/>
      <c r="H72" s="10"/>
      <c r="I72" s="3"/>
      <c r="J72" s="3"/>
      <c r="K72" s="3"/>
      <c r="L72" s="3"/>
      <c r="M72" s="3"/>
      <c r="N72" s="3"/>
      <c r="O72" s="3"/>
      <c r="P72" s="3"/>
      <c r="Q72" s="3"/>
      <c r="R72" s="3"/>
      <c r="S72" s="3"/>
      <c r="T72" s="3"/>
    </row>
    <row r="73" spans="1:20">
      <c r="A73" s="3"/>
      <c r="B73" s="3"/>
      <c r="C73" s="3"/>
      <c r="D73" s="3"/>
      <c r="E73" s="3"/>
      <c r="F73" s="3"/>
      <c r="G73" s="3"/>
      <c r="H73" s="10"/>
      <c r="I73" s="3"/>
      <c r="J73" s="3"/>
      <c r="K73" s="3"/>
      <c r="L73" s="3"/>
      <c r="M73" s="3"/>
      <c r="N73" s="3"/>
      <c r="O73" s="3"/>
      <c r="P73" s="3"/>
      <c r="Q73" s="3"/>
      <c r="R73" s="3"/>
      <c r="S73" s="3"/>
      <c r="T73" s="3"/>
    </row>
    <row r="74" spans="1:20">
      <c r="A74" s="3"/>
      <c r="B74" s="3"/>
      <c r="C74" s="3"/>
      <c r="D74" s="3"/>
      <c r="E74" s="3"/>
      <c r="F74" s="3"/>
      <c r="G74" s="3"/>
      <c r="H74" s="10"/>
      <c r="I74" s="3"/>
      <c r="J74" s="3"/>
      <c r="K74" s="3"/>
      <c r="L74" s="3"/>
      <c r="M74" s="3"/>
      <c r="N74" s="3"/>
      <c r="O74" s="3"/>
      <c r="P74" s="3"/>
      <c r="Q74" s="3"/>
      <c r="R74" s="3"/>
      <c r="S74" s="3"/>
      <c r="T74" s="3"/>
    </row>
    <row r="75" spans="1:20">
      <c r="A75" s="3"/>
      <c r="B75" s="3"/>
      <c r="C75" s="3"/>
      <c r="D75" s="3"/>
      <c r="E75" s="3"/>
      <c r="F75" s="3"/>
      <c r="G75" s="3"/>
      <c r="H75" s="10"/>
      <c r="I75" s="3"/>
      <c r="J75" s="3"/>
      <c r="K75" s="3"/>
      <c r="L75" s="3"/>
      <c r="M75" s="3"/>
      <c r="N75" s="3"/>
      <c r="O75" s="3"/>
      <c r="P75" s="3"/>
      <c r="Q75" s="3"/>
      <c r="R75" s="3"/>
      <c r="S75" s="3"/>
      <c r="T75" s="3"/>
    </row>
    <row r="76" spans="1:20">
      <c r="A76" s="3"/>
      <c r="B76" s="3"/>
      <c r="C76" s="3"/>
      <c r="D76" s="3"/>
      <c r="E76" s="3"/>
      <c r="F76" s="3"/>
      <c r="G76" s="3"/>
      <c r="H76" s="10"/>
      <c r="I76" s="3"/>
      <c r="J76" s="3"/>
      <c r="K76" s="3"/>
      <c r="L76" s="3"/>
      <c r="M76" s="3"/>
      <c r="N76" s="3"/>
      <c r="O76" s="3"/>
      <c r="P76" s="3"/>
      <c r="Q76" s="3"/>
      <c r="R76" s="3"/>
      <c r="S76" s="3"/>
      <c r="T76" s="3"/>
    </row>
    <row r="77" spans="1:20">
      <c r="A77" s="3"/>
      <c r="B77" s="3"/>
      <c r="C77" s="3"/>
      <c r="D77" s="3"/>
      <c r="E77" s="3"/>
      <c r="F77" s="3"/>
      <c r="G77" s="3"/>
      <c r="H77" s="10"/>
      <c r="I77" s="3"/>
      <c r="J77" s="3"/>
      <c r="K77" s="3"/>
      <c r="L77" s="3"/>
      <c r="M77" s="3"/>
      <c r="N77" s="3"/>
      <c r="O77" s="3"/>
      <c r="P77" s="3"/>
      <c r="Q77" s="3"/>
      <c r="R77" s="3"/>
      <c r="S77" s="3"/>
      <c r="T77" s="3"/>
    </row>
    <row r="78" spans="1:20">
      <c r="A78" s="3"/>
      <c r="B78" s="3"/>
      <c r="C78" s="3"/>
      <c r="D78" s="3"/>
      <c r="E78" s="3"/>
      <c r="F78" s="3"/>
      <c r="G78" s="3"/>
      <c r="H78" s="10"/>
      <c r="I78" s="3"/>
      <c r="J78" s="3"/>
      <c r="K78" s="3"/>
      <c r="L78" s="3"/>
      <c r="M78" s="3"/>
      <c r="N78" s="3"/>
      <c r="O78" s="3"/>
      <c r="P78" s="3"/>
      <c r="Q78" s="3"/>
      <c r="R78" s="3"/>
      <c r="S78" s="3"/>
      <c r="T78" s="3"/>
    </row>
    <row r="79" spans="1:20">
      <c r="A79" s="3"/>
      <c r="B79" s="3"/>
      <c r="C79" s="3"/>
      <c r="D79" s="3"/>
      <c r="E79" s="3"/>
      <c r="F79" s="3"/>
      <c r="G79" s="3"/>
      <c r="H79" s="10"/>
      <c r="I79" s="3"/>
      <c r="J79" s="3"/>
      <c r="K79" s="3"/>
      <c r="L79" s="3"/>
      <c r="M79" s="3"/>
      <c r="N79" s="3"/>
      <c r="O79" s="3"/>
      <c r="P79" s="3"/>
      <c r="Q79" s="3"/>
      <c r="R79" s="3"/>
      <c r="S79" s="3"/>
      <c r="T79" s="3"/>
    </row>
    <row r="80" spans="1:20">
      <c r="A80" s="3"/>
      <c r="B80" s="3"/>
      <c r="C80" s="3"/>
      <c r="D80" s="3"/>
      <c r="E80" s="3"/>
      <c r="F80" s="3"/>
      <c r="G80" s="3"/>
      <c r="H80" s="10"/>
      <c r="I80" s="3"/>
      <c r="J80" s="3"/>
      <c r="K80" s="3"/>
      <c r="L80" s="3"/>
      <c r="M80" s="3"/>
      <c r="N80" s="3"/>
      <c r="O80" s="3"/>
      <c r="P80" s="3"/>
      <c r="Q80" s="3"/>
      <c r="R80" s="3"/>
      <c r="S80" s="3"/>
      <c r="T80" s="3"/>
    </row>
    <row r="81" spans="1:20">
      <c r="A81" s="3"/>
      <c r="B81" s="3"/>
      <c r="C81" s="3"/>
      <c r="D81" s="3"/>
      <c r="E81" s="3"/>
      <c r="F81" s="3"/>
      <c r="G81" s="3"/>
      <c r="H81" s="10"/>
      <c r="I81" s="3"/>
      <c r="J81" s="3"/>
      <c r="K81" s="3"/>
      <c r="L81" s="3"/>
      <c r="M81" s="3"/>
      <c r="N81" s="3"/>
      <c r="O81" s="3"/>
      <c r="P81" s="3"/>
      <c r="Q81" s="3"/>
      <c r="R81" s="3"/>
      <c r="S81" s="3"/>
      <c r="T81" s="3"/>
    </row>
    <row r="82" spans="1:20">
      <c r="A82" s="3"/>
      <c r="B82" s="3"/>
      <c r="C82" s="3"/>
      <c r="D82" s="3"/>
      <c r="E82" s="3"/>
      <c r="F82" s="3"/>
      <c r="G82" s="3"/>
      <c r="H82" s="10"/>
      <c r="I82" s="3"/>
      <c r="J82" s="3"/>
      <c r="K82" s="3"/>
      <c r="L82" s="3"/>
      <c r="M82" s="3"/>
      <c r="N82" s="3"/>
      <c r="O82" s="3"/>
      <c r="P82" s="3"/>
      <c r="Q82" s="3"/>
      <c r="R82" s="3"/>
      <c r="S82" s="3"/>
      <c r="T82" s="3"/>
    </row>
    <row r="83" spans="1:20">
      <c r="A83" s="3"/>
      <c r="B83" s="3"/>
      <c r="C83" s="3"/>
      <c r="D83" s="3"/>
      <c r="E83" s="3"/>
      <c r="F83" s="3"/>
      <c r="G83" s="3"/>
      <c r="H83" s="10"/>
      <c r="I83" s="3"/>
      <c r="J83" s="3"/>
      <c r="K83" s="3"/>
      <c r="L83" s="3"/>
      <c r="M83" s="3"/>
      <c r="N83" s="3"/>
      <c r="O83" s="3"/>
      <c r="P83" s="3"/>
      <c r="Q83" s="3"/>
      <c r="R83" s="3"/>
      <c r="S83" s="3"/>
      <c r="T83" s="3"/>
    </row>
    <row r="84" spans="1:20">
      <c r="A84" s="3"/>
      <c r="B84" s="3"/>
      <c r="C84" s="3"/>
      <c r="D84" s="3"/>
      <c r="E84" s="3"/>
      <c r="F84" s="3"/>
      <c r="G84" s="3"/>
      <c r="H84" s="10"/>
      <c r="I84" s="3"/>
      <c r="J84" s="3"/>
      <c r="K84" s="3"/>
      <c r="L84" s="3"/>
      <c r="M84" s="3"/>
      <c r="N84" s="3"/>
      <c r="O84" s="3"/>
      <c r="P84" s="3"/>
      <c r="Q84" s="3"/>
      <c r="R84" s="3"/>
      <c r="S84" s="3"/>
      <c r="T84" s="3"/>
    </row>
    <row r="85" spans="1:20">
      <c r="A85" s="3"/>
      <c r="B85" s="3"/>
      <c r="C85" s="3"/>
      <c r="D85" s="3"/>
      <c r="E85" s="3"/>
      <c r="F85" s="3"/>
      <c r="G85" s="3"/>
      <c r="H85" s="10"/>
      <c r="I85" s="3"/>
      <c r="J85" s="3"/>
      <c r="K85" s="3"/>
      <c r="L85" s="3"/>
      <c r="M85" s="3"/>
      <c r="N85" s="3"/>
      <c r="O85" s="3"/>
      <c r="P85" s="3"/>
      <c r="Q85" s="3"/>
      <c r="R85" s="3"/>
      <c r="S85" s="3"/>
      <c r="T85" s="3"/>
    </row>
    <row r="86" spans="1:20">
      <c r="A86" s="3"/>
      <c r="B86" s="3"/>
      <c r="C86" s="3"/>
      <c r="D86" s="3"/>
      <c r="E86" s="3"/>
      <c r="F86" s="3"/>
      <c r="G86" s="3"/>
      <c r="H86" s="10"/>
      <c r="I86" s="3"/>
      <c r="J86" s="3"/>
      <c r="K86" s="3"/>
      <c r="L86" s="3"/>
      <c r="M86" s="3"/>
      <c r="N86" s="3"/>
      <c r="O86" s="3"/>
      <c r="P86" s="3"/>
      <c r="Q86" s="3"/>
      <c r="R86" s="3"/>
      <c r="S86" s="3"/>
      <c r="T86" s="3"/>
    </row>
    <row r="87" spans="1:20">
      <c r="A87" s="3"/>
      <c r="B87" s="3"/>
      <c r="C87" s="3"/>
      <c r="D87" s="3"/>
      <c r="E87" s="3"/>
      <c r="F87" s="3"/>
      <c r="G87" s="3"/>
      <c r="H87" s="10"/>
      <c r="I87" s="3"/>
      <c r="J87" s="3"/>
      <c r="K87" s="3"/>
      <c r="L87" s="3"/>
      <c r="M87" s="3"/>
      <c r="N87" s="3"/>
      <c r="O87" s="3"/>
      <c r="P87" s="3"/>
      <c r="Q87" s="3"/>
      <c r="R87" s="3"/>
      <c r="S87" s="3"/>
      <c r="T87" s="3"/>
    </row>
    <row r="88" spans="1:20">
      <c r="A88" s="3"/>
      <c r="B88" s="3"/>
      <c r="C88" s="3"/>
      <c r="D88" s="3"/>
      <c r="E88" s="3"/>
      <c r="F88" s="3"/>
      <c r="G88" s="3"/>
      <c r="H88" s="10"/>
      <c r="I88" s="3"/>
      <c r="J88" s="3"/>
      <c r="K88" s="3"/>
      <c r="L88" s="3"/>
      <c r="M88" s="3"/>
      <c r="N88" s="3"/>
      <c r="O88" s="3"/>
      <c r="P88" s="3"/>
      <c r="Q88" s="3"/>
      <c r="R88" s="3"/>
      <c r="S88" s="3"/>
      <c r="T88" s="3"/>
    </row>
    <row r="89" spans="1:20">
      <c r="A89" s="3"/>
      <c r="B89" s="3"/>
      <c r="C89" s="3"/>
      <c r="D89" s="3"/>
      <c r="E89" s="3"/>
      <c r="F89" s="3"/>
      <c r="G89" s="3"/>
      <c r="H89" s="10"/>
      <c r="I89" s="3"/>
      <c r="J89" s="3"/>
      <c r="K89" s="3"/>
      <c r="L89" s="3"/>
      <c r="M89" s="3"/>
      <c r="N89" s="3"/>
      <c r="O89" s="3"/>
      <c r="P89" s="3"/>
      <c r="Q89" s="3"/>
      <c r="R89" s="3"/>
      <c r="S89" s="3"/>
      <c r="T89" s="3"/>
    </row>
    <row r="90" spans="1:20">
      <c r="A90" s="3"/>
      <c r="B90" s="3"/>
      <c r="C90" s="3"/>
      <c r="D90" s="3"/>
      <c r="E90" s="3"/>
      <c r="F90" s="3"/>
      <c r="G90" s="3"/>
      <c r="H90" s="10"/>
      <c r="I90" s="3"/>
      <c r="J90" s="3"/>
      <c r="K90" s="3"/>
      <c r="L90" s="3"/>
      <c r="M90" s="3"/>
      <c r="N90" s="3"/>
      <c r="O90" s="3"/>
      <c r="P90" s="3"/>
      <c r="Q90" s="3"/>
      <c r="R90" s="3"/>
      <c r="S90" s="3"/>
      <c r="T90" s="3"/>
    </row>
    <row r="91" spans="1:20">
      <c r="A91" s="3"/>
      <c r="B91" s="3"/>
      <c r="C91" s="3"/>
      <c r="D91" s="3"/>
      <c r="E91" s="3"/>
      <c r="F91" s="3"/>
      <c r="G91" s="3"/>
      <c r="H91" s="10"/>
      <c r="I91" s="3"/>
      <c r="J91" s="3"/>
      <c r="K91" s="3"/>
      <c r="L91" s="3"/>
      <c r="M91" s="3"/>
      <c r="N91" s="3"/>
      <c r="O91" s="3"/>
      <c r="P91" s="3"/>
      <c r="Q91" s="3"/>
      <c r="R91" s="3"/>
      <c r="S91" s="3"/>
      <c r="T91" s="3"/>
    </row>
    <row r="92" spans="1:20">
      <c r="A92" s="3"/>
      <c r="B92" s="3"/>
      <c r="C92" s="3"/>
      <c r="D92" s="3"/>
      <c r="E92" s="3"/>
      <c r="F92" s="3"/>
      <c r="G92" s="3"/>
      <c r="H92" s="10"/>
      <c r="I92" s="3"/>
      <c r="J92" s="3"/>
      <c r="K92" s="3"/>
      <c r="L92" s="3"/>
      <c r="M92" s="3"/>
      <c r="N92" s="3"/>
      <c r="O92" s="3"/>
      <c r="P92" s="3"/>
      <c r="Q92" s="3"/>
      <c r="R92" s="3"/>
      <c r="S92" s="3"/>
      <c r="T92" s="3"/>
    </row>
    <row r="93" spans="1:20">
      <c r="A93" s="3"/>
      <c r="B93" s="3"/>
      <c r="C93" s="3"/>
      <c r="D93" s="3"/>
      <c r="E93" s="3"/>
      <c r="F93" s="3"/>
      <c r="G93" s="3"/>
      <c r="H93" s="10"/>
      <c r="I93" s="3"/>
      <c r="J93" s="3"/>
      <c r="K93" s="3"/>
      <c r="L93" s="3"/>
      <c r="M93" s="3"/>
      <c r="N93" s="3"/>
      <c r="O93" s="3"/>
      <c r="P93" s="3"/>
      <c r="Q93" s="3"/>
      <c r="R93" s="3"/>
      <c r="S93" s="3"/>
      <c r="T93" s="3"/>
    </row>
    <row r="94" spans="1:20">
      <c r="A94" s="3"/>
      <c r="B94" s="3"/>
      <c r="C94" s="3"/>
      <c r="D94" s="3"/>
      <c r="E94" s="3"/>
      <c r="F94" s="3"/>
      <c r="G94" s="3"/>
      <c r="H94" s="10"/>
      <c r="I94" s="3"/>
      <c r="J94" s="3"/>
      <c r="K94" s="3"/>
      <c r="L94" s="3"/>
      <c r="M94" s="3"/>
      <c r="N94" s="3"/>
      <c r="O94" s="3"/>
      <c r="P94" s="3"/>
      <c r="Q94" s="3"/>
      <c r="R94" s="3"/>
      <c r="S94" s="3"/>
      <c r="T94" s="3"/>
    </row>
    <row r="95" spans="1:20">
      <c r="A95" s="3"/>
      <c r="B95" s="3"/>
      <c r="C95" s="3"/>
      <c r="D95" s="3"/>
      <c r="E95" s="3"/>
      <c r="F95" s="3"/>
      <c r="G95" s="3"/>
      <c r="H95" s="10"/>
      <c r="I95" s="3"/>
      <c r="J95" s="3"/>
      <c r="K95" s="3"/>
      <c r="L95" s="3"/>
      <c r="M95" s="3"/>
      <c r="N95" s="3"/>
      <c r="O95" s="3"/>
      <c r="P95" s="3"/>
      <c r="Q95" s="3"/>
      <c r="R95" s="3"/>
      <c r="S95" s="3"/>
      <c r="T95" s="3"/>
    </row>
    <row r="96" spans="1:20">
      <c r="A96" s="3"/>
      <c r="B96" s="3"/>
      <c r="C96" s="3"/>
      <c r="D96" s="3"/>
      <c r="E96" s="3"/>
      <c r="F96" s="3"/>
      <c r="G96" s="3"/>
      <c r="H96" s="10"/>
      <c r="I96" s="3"/>
      <c r="J96" s="3"/>
      <c r="K96" s="3"/>
      <c r="L96" s="3"/>
      <c r="M96" s="3"/>
      <c r="N96" s="3"/>
      <c r="O96" s="3"/>
      <c r="P96" s="3"/>
      <c r="Q96" s="3"/>
      <c r="R96" s="3"/>
      <c r="S96" s="3"/>
      <c r="T96" s="3"/>
    </row>
    <row r="97" spans="1:20">
      <c r="A97" s="3"/>
      <c r="B97" s="3"/>
      <c r="C97" s="3"/>
      <c r="D97" s="3"/>
      <c r="E97" s="3"/>
      <c r="F97" s="3"/>
      <c r="G97" s="3"/>
      <c r="H97" s="10"/>
      <c r="I97" s="3"/>
      <c r="J97" s="3"/>
      <c r="K97" s="3"/>
      <c r="L97" s="3"/>
      <c r="M97" s="3"/>
      <c r="N97" s="3"/>
      <c r="O97" s="3"/>
      <c r="P97" s="3"/>
      <c r="Q97" s="3"/>
      <c r="R97" s="3"/>
      <c r="S97" s="3"/>
      <c r="T97" s="3"/>
    </row>
    <row r="98" spans="1:20">
      <c r="A98" s="3"/>
      <c r="B98" s="3"/>
      <c r="C98" s="3"/>
      <c r="D98" s="3"/>
      <c r="E98" s="3"/>
      <c r="F98" s="3"/>
      <c r="G98" s="3"/>
      <c r="H98" s="10"/>
      <c r="I98" s="3"/>
      <c r="J98" s="3"/>
      <c r="K98" s="3"/>
      <c r="L98" s="3"/>
      <c r="M98" s="3"/>
      <c r="N98" s="3"/>
      <c r="O98" s="3"/>
      <c r="P98" s="3"/>
      <c r="Q98" s="3"/>
      <c r="R98" s="3"/>
      <c r="S98" s="3"/>
      <c r="T98" s="3"/>
    </row>
    <row r="99" spans="1:20">
      <c r="A99" s="3"/>
      <c r="B99" s="3"/>
      <c r="C99" s="3"/>
      <c r="D99" s="3"/>
      <c r="E99" s="3"/>
      <c r="F99" s="3"/>
      <c r="G99" s="3"/>
      <c r="H99" s="10"/>
      <c r="I99" s="3"/>
      <c r="J99" s="3"/>
      <c r="K99" s="3"/>
      <c r="L99" s="3"/>
      <c r="M99" s="3"/>
      <c r="N99" s="3"/>
      <c r="O99" s="3"/>
      <c r="P99" s="3"/>
      <c r="Q99" s="3"/>
      <c r="R99" s="3"/>
      <c r="S99" s="3"/>
      <c r="T99" s="3"/>
    </row>
    <row r="100" spans="1:20">
      <c r="A100" s="3"/>
      <c r="B100" s="3"/>
      <c r="C100" s="3"/>
      <c r="D100" s="3"/>
      <c r="E100" s="3"/>
      <c r="F100" s="3"/>
      <c r="G100" s="3"/>
      <c r="H100" s="10"/>
      <c r="I100" s="3"/>
      <c r="J100" s="3"/>
      <c r="K100" s="3"/>
      <c r="L100" s="3"/>
      <c r="M100" s="3"/>
      <c r="N100" s="3"/>
      <c r="O100" s="3"/>
      <c r="P100" s="3"/>
      <c r="Q100" s="3"/>
      <c r="R100" s="3"/>
      <c r="S100" s="3"/>
      <c r="T100" s="3"/>
    </row>
    <row r="101" spans="1:20">
      <c r="A101" s="3"/>
      <c r="B101" s="3"/>
      <c r="C101" s="3"/>
      <c r="D101" s="3"/>
      <c r="E101" s="3"/>
      <c r="F101" s="3"/>
      <c r="G101" s="3"/>
      <c r="H101" s="10"/>
      <c r="I101" s="3"/>
      <c r="J101" s="3"/>
      <c r="K101" s="3"/>
      <c r="L101" s="3"/>
      <c r="M101" s="3"/>
      <c r="N101" s="3"/>
      <c r="O101" s="3"/>
      <c r="P101" s="3"/>
      <c r="Q101" s="3"/>
      <c r="R101" s="3"/>
      <c r="S101" s="3"/>
      <c r="T101" s="3"/>
    </row>
    <row r="102" spans="1:20">
      <c r="A102" s="3"/>
      <c r="B102" s="3"/>
      <c r="C102" s="3"/>
      <c r="D102" s="3"/>
      <c r="E102" s="3"/>
      <c r="F102" s="3"/>
      <c r="G102" s="3"/>
      <c r="H102" s="10"/>
      <c r="I102" s="3"/>
      <c r="J102" s="3"/>
      <c r="K102" s="3"/>
      <c r="L102" s="3"/>
      <c r="M102" s="3"/>
      <c r="N102" s="3"/>
      <c r="O102" s="3"/>
      <c r="P102" s="3"/>
      <c r="Q102" s="3"/>
      <c r="R102" s="3"/>
      <c r="S102" s="3"/>
      <c r="T102" s="3"/>
    </row>
    <row r="103" spans="1:20">
      <c r="A103" s="3"/>
      <c r="B103" s="3"/>
      <c r="C103" s="3"/>
      <c r="D103" s="3"/>
      <c r="E103" s="3"/>
      <c r="F103" s="3"/>
      <c r="G103" s="3"/>
      <c r="H103" s="10"/>
      <c r="I103" s="3"/>
      <c r="J103" s="3"/>
      <c r="K103" s="3"/>
      <c r="L103" s="3"/>
      <c r="M103" s="3"/>
      <c r="N103" s="3"/>
      <c r="O103" s="3"/>
      <c r="P103" s="3"/>
      <c r="Q103" s="3"/>
      <c r="R103" s="3"/>
      <c r="S103" s="3"/>
      <c r="T103" s="3"/>
    </row>
    <row r="104" spans="1:20">
      <c r="A104" s="3"/>
      <c r="B104" s="3"/>
      <c r="C104" s="3"/>
      <c r="D104" s="3"/>
      <c r="E104" s="3"/>
      <c r="F104" s="3"/>
      <c r="G104" s="3"/>
      <c r="H104" s="10"/>
      <c r="I104" s="3"/>
      <c r="J104" s="3"/>
      <c r="K104" s="3"/>
      <c r="L104" s="3"/>
      <c r="M104" s="3"/>
      <c r="N104" s="3"/>
      <c r="O104" s="3"/>
      <c r="P104" s="3"/>
      <c r="Q104" s="3"/>
      <c r="R104" s="3"/>
      <c r="S104" s="3"/>
      <c r="T104" s="3"/>
    </row>
    <row r="105" spans="1:20">
      <c r="A105" s="3"/>
      <c r="B105" s="3"/>
      <c r="C105" s="3"/>
      <c r="D105" s="3"/>
      <c r="E105" s="3"/>
      <c r="F105" s="3"/>
      <c r="G105" s="3"/>
      <c r="H105" s="10"/>
      <c r="I105" s="3"/>
      <c r="J105" s="3"/>
      <c r="K105" s="3"/>
      <c r="L105" s="3"/>
      <c r="M105" s="3"/>
      <c r="N105" s="3"/>
      <c r="O105" s="3"/>
      <c r="P105" s="3"/>
      <c r="Q105" s="3"/>
      <c r="R105" s="3"/>
      <c r="S105" s="3"/>
      <c r="T105" s="3"/>
    </row>
    <row r="106" spans="1:20">
      <c r="A106" s="3"/>
      <c r="B106" s="3"/>
      <c r="C106" s="3"/>
      <c r="D106" s="3"/>
      <c r="E106" s="3"/>
      <c r="F106" s="3"/>
      <c r="G106" s="3"/>
      <c r="H106" s="10"/>
      <c r="I106" s="3"/>
      <c r="J106" s="3"/>
      <c r="K106" s="3"/>
      <c r="L106" s="3"/>
      <c r="M106" s="3"/>
      <c r="N106" s="3"/>
      <c r="O106" s="3"/>
      <c r="P106" s="3"/>
      <c r="Q106" s="3"/>
      <c r="R106" s="3"/>
      <c r="S106" s="3"/>
      <c r="T106" s="3"/>
    </row>
    <row r="107" spans="1:20">
      <c r="A107" s="3"/>
      <c r="B107" s="3"/>
      <c r="C107" s="3"/>
      <c r="D107" s="3"/>
      <c r="E107" s="3"/>
      <c r="F107" s="3"/>
      <c r="G107" s="3"/>
      <c r="H107" s="10"/>
      <c r="I107" s="3"/>
      <c r="J107" s="3"/>
      <c r="K107" s="3"/>
      <c r="L107" s="3"/>
      <c r="M107" s="3"/>
      <c r="N107" s="3"/>
      <c r="O107" s="3"/>
      <c r="P107" s="3"/>
      <c r="Q107" s="3"/>
      <c r="R107" s="3"/>
      <c r="S107" s="3"/>
      <c r="T107" s="3"/>
    </row>
    <row r="108" spans="1:20">
      <c r="A108" s="3"/>
      <c r="B108" s="3"/>
      <c r="C108" s="3"/>
      <c r="D108" s="3"/>
      <c r="E108" s="3"/>
      <c r="F108" s="3"/>
      <c r="G108" s="3"/>
      <c r="H108" s="10"/>
      <c r="I108" s="3"/>
      <c r="J108" s="3"/>
      <c r="K108" s="3"/>
      <c r="L108" s="3"/>
      <c r="M108" s="3"/>
      <c r="N108" s="3"/>
      <c r="O108" s="3"/>
      <c r="P108" s="3"/>
      <c r="Q108" s="3"/>
      <c r="R108" s="3"/>
      <c r="S108" s="3"/>
      <c r="T108" s="3"/>
    </row>
    <row r="109" spans="1:20">
      <c r="A109" s="3"/>
      <c r="B109" s="3"/>
      <c r="C109" s="3"/>
      <c r="D109" s="3"/>
      <c r="E109" s="3"/>
      <c r="F109" s="3"/>
      <c r="G109" s="3"/>
      <c r="H109" s="10"/>
      <c r="I109" s="3"/>
      <c r="J109" s="3"/>
      <c r="K109" s="3"/>
      <c r="L109" s="3"/>
      <c r="M109" s="3"/>
      <c r="N109" s="3"/>
      <c r="O109" s="3"/>
      <c r="P109" s="3"/>
      <c r="Q109" s="3"/>
      <c r="R109" s="3"/>
      <c r="S109" s="3"/>
      <c r="T109"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R95"/>
  <sheetViews>
    <sheetView zoomScaleNormal="100" workbookViewId="0">
      <pane ySplit="3" topLeftCell="A4" activePane="bottomLeft" state="frozen"/>
      <selection pane="bottomLeft" activeCell="E66" sqref="E66"/>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8" ht="19.5" thickBot="1">
      <c r="A1" s="2" t="s">
        <v>6</v>
      </c>
      <c r="B1" s="2"/>
      <c r="C1" s="2"/>
      <c r="D1" s="122">
        <v>1.35</v>
      </c>
      <c r="E1" s="16"/>
      <c r="F1" s="17"/>
      <c r="G1" s="18" t="s">
        <v>40</v>
      </c>
      <c r="H1" s="19"/>
      <c r="I1" s="17"/>
      <c r="J1" s="3"/>
      <c r="K1" s="20"/>
      <c r="L1" s="20"/>
      <c r="M1" s="20"/>
      <c r="N1" s="21" t="s">
        <v>2</v>
      </c>
      <c r="O1" s="22"/>
      <c r="P1" s="20"/>
      <c r="Q1" s="20"/>
      <c r="R1" s="3"/>
    </row>
    <row r="2" spans="1:18"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row>
    <row r="3" spans="1:18">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row>
    <row r="4" spans="1:18" ht="15.75" thickBot="1">
      <c r="A4" s="11"/>
      <c r="B4" s="12"/>
      <c r="C4" s="12"/>
      <c r="D4" s="13"/>
      <c r="E4" s="87"/>
      <c r="F4" s="42"/>
      <c r="G4" s="87"/>
      <c r="H4" s="88"/>
      <c r="I4" s="87"/>
      <c r="J4" s="42"/>
      <c r="K4" s="43"/>
      <c r="L4" s="44"/>
      <c r="M4" s="45"/>
      <c r="N4" s="44"/>
      <c r="O4" s="45"/>
      <c r="P4" s="46"/>
      <c r="Q4" s="44"/>
      <c r="R4" s="3"/>
    </row>
    <row r="5" spans="1:18" ht="15.75" thickBot="1">
      <c r="A5" s="203" t="str">
        <f>'NZ-Preis 0,30'!A5:C5</f>
        <v>Website</v>
      </c>
      <c r="B5" s="204"/>
      <c r="C5" s="205"/>
      <c r="D5" s="78"/>
      <c r="E5" s="91">
        <f>'NZ-Preis 0,30'!E5</f>
        <v>29829</v>
      </c>
      <c r="F5" s="89">
        <f>E5/D2</f>
        <v>542.34545454545457</v>
      </c>
      <c r="G5" s="91">
        <f>'NZ-Preis 0,30'!G5</f>
        <v>3962</v>
      </c>
      <c r="H5" s="90">
        <f>G5/F5</f>
        <v>7.3053069160883704</v>
      </c>
      <c r="I5" s="47">
        <f>Q5/G5</f>
        <v>0.21411293653343125</v>
      </c>
      <c r="J5" s="95"/>
      <c r="K5" s="91">
        <f>'NZ-Preis 0,30'!K5</f>
        <v>34561</v>
      </c>
      <c r="L5" s="96">
        <f>K5/D2</f>
        <v>628.38181818181818</v>
      </c>
      <c r="M5" s="48">
        <f>(L5*100/F5)-100</f>
        <v>15.863756746790031</v>
      </c>
      <c r="N5" s="91">
        <f>'NZ-Preis 0,30'!N5</f>
        <v>5184</v>
      </c>
      <c r="O5" s="49">
        <f>N5/L5</f>
        <v>8.2497612916292926</v>
      </c>
      <c r="P5" s="50">
        <f>D1</f>
        <v>1.35</v>
      </c>
      <c r="Q5" s="51">
        <f>L5*P5</f>
        <v>848.3154545454546</v>
      </c>
      <c r="R5" s="3"/>
    </row>
    <row r="6" spans="1:18" ht="15.75" thickBot="1">
      <c r="A6" s="93"/>
      <c r="B6" s="94"/>
      <c r="C6" s="94"/>
      <c r="D6" s="14"/>
      <c r="E6" s="52"/>
      <c r="F6" s="53"/>
      <c r="G6" s="52"/>
      <c r="H6" s="54"/>
      <c r="I6" s="55"/>
      <c r="J6" s="56"/>
      <c r="K6" s="52"/>
      <c r="L6" s="57"/>
      <c r="M6" s="58"/>
      <c r="N6" s="59"/>
      <c r="O6" s="60"/>
      <c r="P6" s="61"/>
      <c r="Q6" s="62"/>
      <c r="R6" s="3"/>
    </row>
    <row r="7" spans="1:18" ht="15.75" thickBot="1">
      <c r="A7" s="203" t="str">
        <f>'NZ-Preis 0,30'!A7:C7</f>
        <v>Kundenabkommen</v>
      </c>
      <c r="B7" s="204"/>
      <c r="C7" s="205"/>
      <c r="D7" s="78"/>
      <c r="E7" s="91">
        <f>'NZ-Preis 0,30'!E7</f>
        <v>17263</v>
      </c>
      <c r="F7" s="89">
        <f>E7/D2</f>
        <v>313.87272727272727</v>
      </c>
      <c r="G7" s="91">
        <f>'NZ-Preis 0,30'!G7</f>
        <v>2287</v>
      </c>
      <c r="H7" s="90">
        <f>G7/F7</f>
        <v>7.2863928633493602</v>
      </c>
      <c r="I7" s="47">
        <f>Q7/G7</f>
        <v>0.20888857971936242</v>
      </c>
      <c r="J7" s="95"/>
      <c r="K7" s="91">
        <f>'NZ-Preis 0,30'!K7</f>
        <v>19463</v>
      </c>
      <c r="L7" s="96">
        <f>K7/D2</f>
        <v>353.87272727272727</v>
      </c>
      <c r="M7" s="48">
        <f>(L7*100/F7)-100</f>
        <v>12.744019000173779</v>
      </c>
      <c r="N7" s="91">
        <f>'NZ-Preis 0,30'!N7</f>
        <v>2991</v>
      </c>
      <c r="O7" s="49">
        <f>N7/L7</f>
        <v>8.4521913374094435</v>
      </c>
      <c r="P7" s="50">
        <f>P5</f>
        <v>1.35</v>
      </c>
      <c r="Q7" s="51">
        <f>L7*P7</f>
        <v>477.72818181818184</v>
      </c>
      <c r="R7" s="3"/>
    </row>
    <row r="8" spans="1:18" ht="15.75" thickBot="1">
      <c r="A8" s="93"/>
      <c r="B8" s="94"/>
      <c r="C8" s="94"/>
      <c r="D8" s="14"/>
      <c r="E8" s="52"/>
      <c r="F8" s="53"/>
      <c r="G8" s="52"/>
      <c r="H8" s="54"/>
      <c r="I8" s="63"/>
      <c r="J8" s="64"/>
      <c r="K8" s="52"/>
      <c r="L8" s="57"/>
      <c r="M8" s="58"/>
      <c r="N8" s="59"/>
      <c r="O8" s="60"/>
      <c r="P8" s="65"/>
      <c r="Q8" s="57"/>
      <c r="R8" s="3"/>
    </row>
    <row r="9" spans="1:18" ht="15.75" thickBot="1">
      <c r="A9" s="203" t="str">
        <f>'NZ-Preis 0,30'!A9:C9</f>
        <v>Montageanleitung</v>
      </c>
      <c r="B9" s="204"/>
      <c r="C9" s="205"/>
      <c r="D9" s="78"/>
      <c r="E9" s="91">
        <f>'NZ-Preis 0,30'!E9</f>
        <v>12535</v>
      </c>
      <c r="F9" s="89">
        <f>E9/D2</f>
        <v>227.90909090909091</v>
      </c>
      <c r="G9" s="91">
        <f>'NZ-Preis 0,30'!G9</f>
        <v>1618</v>
      </c>
      <c r="H9" s="90">
        <f>G9/F9</f>
        <v>7.0993218986836855</v>
      </c>
      <c r="I9" s="47">
        <f>Q9/G9</f>
        <v>0.23042083380155076</v>
      </c>
      <c r="J9" s="95"/>
      <c r="K9" s="91">
        <f>'NZ-Preis 0,30'!K9</f>
        <v>15189</v>
      </c>
      <c r="L9" s="96">
        <f>K9/D2</f>
        <v>276.16363636363639</v>
      </c>
      <c r="M9" s="48">
        <f>(L9*100/F9)-100</f>
        <v>21.17271639409654</v>
      </c>
      <c r="N9" s="91">
        <f>'NZ-Preis 0,30'!N9</f>
        <v>2344</v>
      </c>
      <c r="O9" s="49">
        <f>N9/L9</f>
        <v>8.4877213773125284</v>
      </c>
      <c r="P9" s="50">
        <f>P7</f>
        <v>1.35</v>
      </c>
      <c r="Q9" s="51">
        <f>L9*P9</f>
        <v>372.82090909090914</v>
      </c>
      <c r="R9" s="3"/>
    </row>
    <row r="10" spans="1:18" ht="15.75" thickBot="1">
      <c r="A10" s="93"/>
      <c r="B10" s="94"/>
      <c r="C10" s="94"/>
      <c r="D10" s="14"/>
      <c r="E10" s="52"/>
      <c r="F10" s="53"/>
      <c r="G10" s="52"/>
      <c r="H10" s="54"/>
      <c r="I10" s="63"/>
      <c r="J10" s="64"/>
      <c r="K10" s="52"/>
      <c r="L10" s="57"/>
      <c r="M10" s="58"/>
      <c r="N10" s="59"/>
      <c r="O10" s="60"/>
      <c r="P10" s="65"/>
      <c r="Q10" s="57"/>
      <c r="R10" s="3"/>
    </row>
    <row r="11" spans="1:18"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0.1979361481541714</v>
      </c>
      <c r="J11" s="95"/>
      <c r="K11" s="91">
        <f>'NZ-Preis 0,30'!K11</f>
        <v>144250</v>
      </c>
      <c r="L11" s="96">
        <f>K11/D2</f>
        <v>2622.7272727272725</v>
      </c>
      <c r="M11" s="48">
        <f>(L11*100/F11)-100</f>
        <v>10.667843031953637</v>
      </c>
      <c r="N11" s="91">
        <f>'NZ-Preis 0,30'!N11</f>
        <v>22602</v>
      </c>
      <c r="O11" s="49">
        <f>N11/L11</f>
        <v>8.6177469670710583</v>
      </c>
      <c r="P11" s="50">
        <f>P9</f>
        <v>1.35</v>
      </c>
      <c r="Q11" s="51">
        <f>L11*P11</f>
        <v>3540.681818181818</v>
      </c>
      <c r="R11" s="3"/>
    </row>
    <row r="12" spans="1:18" ht="15.75" thickBot="1">
      <c r="A12" s="93"/>
      <c r="B12" s="94"/>
      <c r="C12" s="94"/>
      <c r="D12" s="14"/>
      <c r="E12" s="52"/>
      <c r="F12" s="53"/>
      <c r="G12" s="52"/>
      <c r="H12" s="54"/>
      <c r="I12" s="55"/>
      <c r="J12" s="56"/>
      <c r="K12" s="52"/>
      <c r="L12" s="57"/>
      <c r="M12" s="58"/>
      <c r="N12" s="59"/>
      <c r="O12" s="60"/>
      <c r="P12" s="61"/>
      <c r="Q12" s="62"/>
      <c r="R12" s="3"/>
    </row>
    <row r="13" spans="1:18"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0.19373322005097707</v>
      </c>
      <c r="J13" s="95"/>
      <c r="K13" s="91">
        <f>'NZ-Preis 0,30'!K13</f>
        <v>12668</v>
      </c>
      <c r="L13" s="96">
        <f>K13/D2</f>
        <v>230.32727272727271</v>
      </c>
      <c r="M13" s="48">
        <f>(L13*100/F13)-100</f>
        <v>-1.6612327278373016</v>
      </c>
      <c r="N13" s="91">
        <f>'NZ-Preis 0,30'!N13</f>
        <v>1935</v>
      </c>
      <c r="O13" s="49">
        <f>N13/L13</f>
        <v>8.4010893590148417</v>
      </c>
      <c r="P13" s="50">
        <f>P11</f>
        <v>1.35</v>
      </c>
      <c r="Q13" s="51">
        <f>L13*P13</f>
        <v>310.94181818181818</v>
      </c>
      <c r="R13" s="3"/>
    </row>
    <row r="14" spans="1:18" ht="15.75" thickBot="1">
      <c r="A14" s="93"/>
      <c r="B14" s="94"/>
      <c r="C14" s="94"/>
      <c r="D14" s="14"/>
      <c r="E14" s="52"/>
      <c r="F14" s="53"/>
      <c r="G14" s="52"/>
      <c r="H14" s="54"/>
      <c r="I14" s="55"/>
      <c r="J14" s="56"/>
      <c r="K14" s="52"/>
      <c r="L14" s="57"/>
      <c r="M14" s="58"/>
      <c r="N14" s="59"/>
      <c r="O14" s="60"/>
      <c r="P14" s="61"/>
      <c r="Q14" s="62"/>
      <c r="R14" s="3"/>
    </row>
    <row r="15" spans="1:18"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0.22154146426092991</v>
      </c>
      <c r="J15" s="95"/>
      <c r="K15" s="91">
        <f>'NZ-Preis 0,30'!K15</f>
        <v>9459</v>
      </c>
      <c r="L15" s="96">
        <f>K15/D2</f>
        <v>171.98181818181817</v>
      </c>
      <c r="M15" s="48">
        <f>(L15*100/F15)-100</f>
        <v>10.193383038210612</v>
      </c>
      <c r="N15" s="91">
        <f>'NZ-Preis 0,30'!N15</f>
        <v>1384</v>
      </c>
      <c r="O15" s="49">
        <f>N15/L15</f>
        <v>8.0473623004545942</v>
      </c>
      <c r="P15" s="50">
        <f>P13</f>
        <v>1.35</v>
      </c>
      <c r="Q15" s="51">
        <f>L15*P15</f>
        <v>232.17545454545456</v>
      </c>
      <c r="R15" s="3"/>
    </row>
    <row r="16" spans="1:18" ht="15.75" thickBot="1">
      <c r="A16" s="93"/>
      <c r="B16" s="94"/>
      <c r="C16" s="94"/>
      <c r="D16" s="14"/>
      <c r="E16" s="52"/>
      <c r="F16" s="53"/>
      <c r="G16" s="52"/>
      <c r="H16" s="54"/>
      <c r="I16" s="55"/>
      <c r="J16" s="56"/>
      <c r="K16" s="52"/>
      <c r="L16" s="57"/>
      <c r="M16" s="58"/>
      <c r="N16" s="59"/>
      <c r="O16" s="60"/>
      <c r="P16" s="61"/>
      <c r="Q16" s="62"/>
      <c r="R16" s="3"/>
    </row>
    <row r="17" spans="1:18"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0.2093768875192604</v>
      </c>
      <c r="J17" s="95"/>
      <c r="K17" s="91">
        <f>'NZ-Preis 0,30'!K17</f>
        <v>12582</v>
      </c>
      <c r="L17" s="96">
        <f>K17/D2</f>
        <v>228.76363636363635</v>
      </c>
      <c r="M17" s="48">
        <f>(L17*100/F17)-100</f>
        <v>9.9536834746132996</v>
      </c>
      <c r="N17" s="91">
        <f>'NZ-Preis 0,30'!N17</f>
        <v>1885</v>
      </c>
      <c r="O17" s="49">
        <f>N17/L17</f>
        <v>8.2399459545382303</v>
      </c>
      <c r="P17" s="50">
        <f>P15</f>
        <v>1.35</v>
      </c>
      <c r="Q17" s="51">
        <f>L17*P17</f>
        <v>308.83090909090907</v>
      </c>
      <c r="R17" s="3"/>
    </row>
    <row r="18" spans="1:18" ht="15.75" thickBot="1">
      <c r="A18" s="93"/>
      <c r="B18" s="94"/>
      <c r="C18" s="94"/>
      <c r="D18" s="14"/>
      <c r="E18" s="52"/>
      <c r="F18" s="53"/>
      <c r="G18" s="52"/>
      <c r="H18" s="54"/>
      <c r="I18" s="55"/>
      <c r="J18" s="56"/>
      <c r="K18" s="52"/>
      <c r="L18" s="57"/>
      <c r="M18" s="58"/>
      <c r="N18" s="59"/>
      <c r="O18" s="60"/>
      <c r="P18" s="61"/>
      <c r="Q18" s="62"/>
      <c r="R18" s="3"/>
    </row>
    <row r="19" spans="1:18"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0.21047658091626523</v>
      </c>
      <c r="J19" s="95"/>
      <c r="K19" s="91">
        <f>'NZ-Preis 0,30'!K19</f>
        <v>7606</v>
      </c>
      <c r="L19" s="96">
        <f>K19/D2</f>
        <v>138.29090909090908</v>
      </c>
      <c r="M19" s="48">
        <f>(L19*100/F19)-100</f>
        <v>7.4142070329049403</v>
      </c>
      <c r="N19" s="91">
        <f>'NZ-Preis 0,30'!N19</f>
        <v>1115</v>
      </c>
      <c r="O19" s="49">
        <f>N19/L19</f>
        <v>8.0627136471206953</v>
      </c>
      <c r="P19" s="50">
        <f>P17</f>
        <v>1.35</v>
      </c>
      <c r="Q19" s="51">
        <f>L19*P19</f>
        <v>186.69272727272727</v>
      </c>
      <c r="R19" s="3"/>
    </row>
    <row r="20" spans="1:18" ht="15.75" thickBot="1">
      <c r="A20" s="93"/>
      <c r="B20" s="94"/>
      <c r="C20" s="94"/>
      <c r="D20" s="14"/>
      <c r="E20" s="52"/>
      <c r="F20" s="53"/>
      <c r="G20" s="52"/>
      <c r="H20" s="54"/>
      <c r="I20" s="55"/>
      <c r="J20" s="56"/>
      <c r="K20" s="52"/>
      <c r="L20" s="57"/>
      <c r="M20" s="58"/>
      <c r="N20" s="59"/>
      <c r="O20" s="60"/>
      <c r="P20" s="61"/>
      <c r="Q20" s="62"/>
      <c r="R20" s="3"/>
    </row>
    <row r="21" spans="1:18"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0.20724770642201837</v>
      </c>
      <c r="J21" s="95"/>
      <c r="K21" s="91">
        <f>'NZ-Preis 0,30'!K21</f>
        <v>2761</v>
      </c>
      <c r="L21" s="96">
        <f>K21/D2</f>
        <v>50.2</v>
      </c>
      <c r="M21" s="48">
        <f>(L21*100/F21)-100</f>
        <v>6.6023166023165913</v>
      </c>
      <c r="N21" s="91">
        <f>'NZ-Preis 0,30'!N21</f>
        <v>394</v>
      </c>
      <c r="O21" s="49">
        <f>N21/L21</f>
        <v>7.8486055776892423</v>
      </c>
      <c r="P21" s="50">
        <f>P19</f>
        <v>1.35</v>
      </c>
      <c r="Q21" s="51">
        <f>L21*P21</f>
        <v>67.77000000000001</v>
      </c>
      <c r="R21" s="3"/>
    </row>
    <row r="22" spans="1:18" ht="15.75" thickBot="1">
      <c r="A22" s="93"/>
      <c r="B22" s="94"/>
      <c r="C22" s="94"/>
      <c r="D22" s="14"/>
      <c r="E22" s="52"/>
      <c r="F22" s="53"/>
      <c r="G22" s="52"/>
      <c r="H22" s="54"/>
      <c r="I22" s="55"/>
      <c r="J22" s="56"/>
      <c r="K22" s="52"/>
      <c r="L22" s="57"/>
      <c r="M22" s="58"/>
      <c r="N22" s="59"/>
      <c r="O22" s="60"/>
      <c r="P22" s="61"/>
      <c r="Q22" s="62"/>
      <c r="R22" s="3"/>
    </row>
    <row r="23" spans="1:18"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0.20454545454545459</v>
      </c>
      <c r="J23" s="95"/>
      <c r="K23" s="91">
        <f>'NZ-Preis 0,30'!K23</f>
        <v>21150</v>
      </c>
      <c r="L23" s="96">
        <f>K23/D2</f>
        <v>384.54545454545456</v>
      </c>
      <c r="M23" s="48">
        <f>(L23*100/F23)-100</f>
        <v>16.16411270390509</v>
      </c>
      <c r="N23" s="91">
        <f>'NZ-Preis 0,30'!N23</f>
        <v>3360</v>
      </c>
      <c r="O23" s="49">
        <f>N23/L23</f>
        <v>8.7375886524822697</v>
      </c>
      <c r="P23" s="50">
        <f>P21</f>
        <v>1.35</v>
      </c>
      <c r="Q23" s="51">
        <f>L23*P23</f>
        <v>519.13636363636374</v>
      </c>
      <c r="R23" s="3"/>
    </row>
    <row r="24" spans="1:18" ht="15.75" thickBot="1">
      <c r="A24" s="93"/>
      <c r="B24" s="94"/>
      <c r="C24" s="94"/>
      <c r="D24" s="14"/>
      <c r="E24" s="52"/>
      <c r="F24" s="53"/>
      <c r="G24" s="52"/>
      <c r="H24" s="54"/>
      <c r="I24" s="55"/>
      <c r="J24" s="56"/>
      <c r="K24" s="52"/>
      <c r="L24" s="57"/>
      <c r="M24" s="58"/>
      <c r="N24" s="59"/>
      <c r="O24" s="60"/>
      <c r="P24" s="61"/>
      <c r="Q24" s="62"/>
      <c r="R24" s="3"/>
    </row>
    <row r="25" spans="1:18"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0.21387435145499661</v>
      </c>
      <c r="J25" s="95"/>
      <c r="K25" s="91">
        <f>'NZ-Preis 0,30'!K25</f>
        <v>7023</v>
      </c>
      <c r="L25" s="96">
        <f>K25/D2</f>
        <v>127.69090909090909</v>
      </c>
      <c r="M25" s="48">
        <f>(L25*100/F25)-100</f>
        <v>5.0718132854577931</v>
      </c>
      <c r="N25" s="91">
        <f>'NZ-Preis 0,30'!N25</f>
        <v>1070</v>
      </c>
      <c r="O25" s="49">
        <f>N25/L25</f>
        <v>8.37960985333903</v>
      </c>
      <c r="P25" s="50">
        <f>P23</f>
        <v>1.35</v>
      </c>
      <c r="Q25" s="51">
        <f>L25*P25</f>
        <v>172.38272727272727</v>
      </c>
      <c r="R25" s="3"/>
    </row>
    <row r="26" spans="1:18" ht="15.75" thickBot="1">
      <c r="A26" s="93"/>
      <c r="B26" s="94"/>
      <c r="C26" s="94"/>
      <c r="D26" s="14"/>
      <c r="E26" s="52"/>
      <c r="F26" s="53"/>
      <c r="G26" s="52"/>
      <c r="H26" s="54"/>
      <c r="I26" s="55"/>
      <c r="J26" s="56"/>
      <c r="K26" s="52"/>
      <c r="L26" s="57"/>
      <c r="M26" s="58"/>
      <c r="N26" s="59"/>
      <c r="O26" s="60"/>
      <c r="P26" s="61"/>
      <c r="Q26" s="62"/>
      <c r="R26" s="3"/>
    </row>
    <row r="27" spans="1:18"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0.20576612903225808</v>
      </c>
      <c r="J27" s="95"/>
      <c r="K27" s="91">
        <f>'NZ-Preis 0,30'!K27</f>
        <v>4158</v>
      </c>
      <c r="L27" s="96">
        <f>K27/D2</f>
        <v>75.599999999999994</v>
      </c>
      <c r="M27" s="48">
        <f>(L27*100/F27)-100</f>
        <v>2.615992102665345</v>
      </c>
      <c r="N27" s="91">
        <f>'NZ-Preis 0,30'!N27</f>
        <v>616</v>
      </c>
      <c r="O27" s="49">
        <f>N27/L27</f>
        <v>8.1481481481481488</v>
      </c>
      <c r="P27" s="50">
        <f>P25</f>
        <v>1.35</v>
      </c>
      <c r="Q27" s="51">
        <f>L27*P27</f>
        <v>102.06</v>
      </c>
      <c r="R27" s="3"/>
    </row>
    <row r="28" spans="1:18" ht="15.75" thickBot="1">
      <c r="A28" s="93"/>
      <c r="B28" s="94"/>
      <c r="C28" s="94"/>
      <c r="D28" s="14"/>
      <c r="E28" s="52"/>
      <c r="F28" s="53"/>
      <c r="G28" s="52"/>
      <c r="H28" s="54"/>
      <c r="I28" s="55"/>
      <c r="J28" s="56"/>
      <c r="K28" s="52"/>
      <c r="L28" s="57"/>
      <c r="M28" s="58"/>
      <c r="N28" s="59"/>
      <c r="O28" s="60"/>
      <c r="P28" s="61"/>
      <c r="Q28" s="62"/>
      <c r="R28" s="3"/>
    </row>
    <row r="29" spans="1:18"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0.20118881118881121</v>
      </c>
      <c r="J29" s="95"/>
      <c r="K29" s="91">
        <f>'NZ-Preis 0,30'!K29</f>
        <v>2877</v>
      </c>
      <c r="L29" s="96">
        <f>K29/D2</f>
        <v>52.309090909090912</v>
      </c>
      <c r="M29" s="48">
        <f>(L29*100/F29)-100</f>
        <v>18.737102765167151</v>
      </c>
      <c r="N29" s="91">
        <f>'NZ-Preis 0,30'!N29</f>
        <v>461</v>
      </c>
      <c r="O29" s="49">
        <f>N29/L29</f>
        <v>8.8129996524157104</v>
      </c>
      <c r="P29" s="50">
        <f>P27</f>
        <v>1.35</v>
      </c>
      <c r="Q29" s="51">
        <f>L29*P29</f>
        <v>70.617272727272734</v>
      </c>
      <c r="R29" s="3"/>
    </row>
    <row r="30" spans="1:18" ht="15.75" thickBot="1">
      <c r="A30" s="93"/>
      <c r="B30" s="94"/>
      <c r="C30" s="94"/>
      <c r="D30" s="14"/>
      <c r="E30" s="52"/>
      <c r="F30" s="53"/>
      <c r="G30" s="52"/>
      <c r="H30" s="54"/>
      <c r="I30" s="55"/>
      <c r="J30" s="56"/>
      <c r="K30" s="52"/>
      <c r="L30" s="57"/>
      <c r="M30" s="58"/>
      <c r="N30" s="59"/>
      <c r="O30" s="60"/>
      <c r="P30" s="61"/>
      <c r="Q30" s="62"/>
      <c r="R30" s="3"/>
    </row>
    <row r="31" spans="1:18"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0.23868734069668651</v>
      </c>
      <c r="J31" s="95"/>
      <c r="K31" s="91">
        <f>'NZ-Preis 0,30'!K31</f>
        <v>12486</v>
      </c>
      <c r="L31" s="96">
        <f>K31/D2</f>
        <v>227.01818181818183</v>
      </c>
      <c r="M31" s="48">
        <f>(L31*100/F31)-100</f>
        <v>11.392630921580874</v>
      </c>
      <c r="N31" s="91">
        <f>'NZ-Preis 0,30'!N31</f>
        <v>1762</v>
      </c>
      <c r="O31" s="49">
        <f>N31/L31</f>
        <v>7.7614928720166585</v>
      </c>
      <c r="P31" s="50">
        <f>P29</f>
        <v>1.35</v>
      </c>
      <c r="Q31" s="51">
        <f>L31*P31</f>
        <v>306.47454545454548</v>
      </c>
      <c r="R31" s="3"/>
    </row>
    <row r="32" spans="1:18" ht="15.75" thickBot="1">
      <c r="A32" s="93"/>
      <c r="B32" s="94"/>
      <c r="C32" s="94"/>
      <c r="D32" s="14"/>
      <c r="E32" s="52"/>
      <c r="F32" s="53"/>
      <c r="G32" s="52"/>
      <c r="H32" s="54"/>
      <c r="I32" s="55"/>
      <c r="J32" s="56"/>
      <c r="K32" s="52"/>
      <c r="L32" s="57"/>
      <c r="M32" s="58"/>
      <c r="N32" s="59"/>
      <c r="O32" s="60"/>
      <c r="P32" s="61"/>
      <c r="Q32" s="62"/>
      <c r="R32" s="3"/>
    </row>
    <row r="33" spans="1:18"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0.20484059027145202</v>
      </c>
      <c r="J33" s="95"/>
      <c r="K33" s="91">
        <f>'NZ-Preis 0,30'!K33</f>
        <v>12493</v>
      </c>
      <c r="L33" s="96">
        <f>K33/D2</f>
        <v>227.14545454545456</v>
      </c>
      <c r="M33" s="48">
        <f>(L33*100/F33)-100</f>
        <v>10.313465783664469</v>
      </c>
      <c r="N33" s="91">
        <f>'NZ-Preis 0,30'!N33</f>
        <v>1900</v>
      </c>
      <c r="O33" s="49">
        <f>N33/L33</f>
        <v>8.3646842231649714</v>
      </c>
      <c r="P33" s="50">
        <f>P31</f>
        <v>1.35</v>
      </c>
      <c r="Q33" s="51">
        <f>L33*P33</f>
        <v>306.64636363636367</v>
      </c>
      <c r="R33" s="3"/>
    </row>
    <row r="34" spans="1:18" ht="15.75" thickBot="1">
      <c r="A34" s="93"/>
      <c r="B34" s="94"/>
      <c r="C34" s="94"/>
      <c r="D34" s="14"/>
      <c r="E34" s="52"/>
      <c r="F34" s="53"/>
      <c r="G34" s="52"/>
      <c r="H34" s="54"/>
      <c r="I34" s="55"/>
      <c r="J34" s="56"/>
      <c r="K34" s="52"/>
      <c r="L34" s="57"/>
      <c r="M34" s="58"/>
      <c r="N34" s="59"/>
      <c r="O34" s="60"/>
      <c r="P34" s="61"/>
      <c r="Q34" s="62"/>
      <c r="R34" s="3"/>
    </row>
    <row r="35" spans="1:18"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0.26278453829634935</v>
      </c>
      <c r="J35" s="95"/>
      <c r="K35" s="91">
        <f>'NZ-Preis 0,30'!K35</f>
        <v>4079</v>
      </c>
      <c r="L35" s="96">
        <f>K35/D2</f>
        <v>74.163636363636357</v>
      </c>
      <c r="M35" s="48">
        <f>(L35*100/F35)-100</f>
        <v>33.73770491803279</v>
      </c>
      <c r="N35" s="91">
        <f>'NZ-Preis 0,30'!N35</f>
        <v>561</v>
      </c>
      <c r="O35" s="49">
        <f>N35/L35</f>
        <v>7.5643540083353766</v>
      </c>
      <c r="P35" s="50">
        <f>P33</f>
        <v>1.35</v>
      </c>
      <c r="Q35" s="51">
        <f>L35*P35</f>
        <v>100.12090909090909</v>
      </c>
      <c r="R35" s="3"/>
    </row>
    <row r="36" spans="1:18" ht="15.75" thickBot="1">
      <c r="A36" s="93"/>
      <c r="B36" s="94"/>
      <c r="C36" s="94"/>
      <c r="D36" s="14"/>
      <c r="E36" s="52"/>
      <c r="F36" s="53"/>
      <c r="G36" s="52"/>
      <c r="H36" s="54"/>
      <c r="I36" s="55"/>
      <c r="J36" s="56"/>
      <c r="K36" s="52"/>
      <c r="L36" s="57"/>
      <c r="M36" s="58"/>
      <c r="N36" s="59"/>
      <c r="O36" s="60"/>
      <c r="P36" s="61"/>
      <c r="Q36" s="62"/>
      <c r="R36" s="3"/>
    </row>
    <row r="37" spans="1:18"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0.21118370179438883</v>
      </c>
      <c r="J37" s="95"/>
      <c r="K37" s="91">
        <f>'NZ-Preis 0,30'!K37</f>
        <v>71007</v>
      </c>
      <c r="L37" s="96">
        <f>K37/D2</f>
        <v>1291.0363636363636</v>
      </c>
      <c r="M37" s="48">
        <f>(L37*100/F37)-100</f>
        <v>11.019559405243967</v>
      </c>
      <c r="N37" s="91">
        <f>'NZ-Preis 0,30'!N37</f>
        <v>10576</v>
      </c>
      <c r="O37" s="49">
        <f>N37/L37</f>
        <v>8.191868407340122</v>
      </c>
      <c r="P37" s="50">
        <f>P35</f>
        <v>1.35</v>
      </c>
      <c r="Q37" s="51">
        <f>L37*P37</f>
        <v>1742.899090909091</v>
      </c>
      <c r="R37" s="3"/>
    </row>
    <row r="38" spans="1:18" ht="15.75" thickBot="1">
      <c r="A38" s="93"/>
      <c r="B38" s="94"/>
      <c r="C38" s="94"/>
      <c r="D38" s="14"/>
      <c r="E38" s="52"/>
      <c r="F38" s="53"/>
      <c r="G38" s="52"/>
      <c r="H38" s="54"/>
      <c r="I38" s="55"/>
      <c r="J38" s="56"/>
      <c r="K38" s="52"/>
      <c r="L38" s="57"/>
      <c r="M38" s="58"/>
      <c r="N38" s="59"/>
      <c r="O38" s="60"/>
      <c r="P38" s="61"/>
      <c r="Q38" s="62"/>
      <c r="R38" s="3"/>
    </row>
    <row r="39" spans="1:18"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0.19648504833995353</v>
      </c>
      <c r="J39" s="95"/>
      <c r="K39" s="91">
        <f>'NZ-Preis 0,30'!K39</f>
        <v>9710</v>
      </c>
      <c r="L39" s="96">
        <f>K39/D2</f>
        <v>176.54545454545453</v>
      </c>
      <c r="M39" s="48">
        <f>(L39*100/F39)-100</f>
        <v>9.7423146473779241</v>
      </c>
      <c r="N39" s="91">
        <f>'NZ-Preis 0,30'!N39</f>
        <v>1457</v>
      </c>
      <c r="O39" s="49">
        <f>N39/L39</f>
        <v>8.2528321318228635</v>
      </c>
      <c r="P39" s="50">
        <f>P37</f>
        <v>1.35</v>
      </c>
      <c r="Q39" s="51">
        <f>L39*P39</f>
        <v>238.33636363636364</v>
      </c>
      <c r="R39" s="3"/>
    </row>
    <row r="40" spans="1:18" ht="15.75" thickBot="1">
      <c r="A40" s="93"/>
      <c r="B40" s="94"/>
      <c r="C40" s="94"/>
      <c r="D40" s="14"/>
      <c r="E40" s="52"/>
      <c r="F40" s="53"/>
      <c r="G40" s="52"/>
      <c r="H40" s="54"/>
      <c r="I40" s="55"/>
      <c r="J40" s="56"/>
      <c r="K40" s="52"/>
      <c r="L40" s="57"/>
      <c r="M40" s="58"/>
      <c r="N40" s="59"/>
      <c r="O40" s="60"/>
      <c r="P40" s="61"/>
      <c r="Q40" s="62"/>
      <c r="R40" s="3"/>
    </row>
    <row r="41" spans="1:18"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0.24280976112734148</v>
      </c>
      <c r="J41" s="95"/>
      <c r="K41" s="91">
        <f>'NZ-Preis 0,30'!K41</f>
        <v>52330</v>
      </c>
      <c r="L41" s="96">
        <f>K41/D2</f>
        <v>951.4545454545455</v>
      </c>
      <c r="M41" s="48">
        <f>(L41*100/F41)-100</f>
        <v>25.80839043154225</v>
      </c>
      <c r="N41" s="91">
        <f>'NZ-Preis 0,30'!N41</f>
        <v>7999</v>
      </c>
      <c r="O41" s="49">
        <f>N41/L41</f>
        <v>8.40712784253774</v>
      </c>
      <c r="P41" s="50">
        <f>P39</f>
        <v>1.35</v>
      </c>
      <c r="Q41" s="51">
        <f>L41*P41</f>
        <v>1284.4636363636364</v>
      </c>
      <c r="R41" s="3"/>
    </row>
    <row r="42" spans="1:18" ht="15.75" thickBot="1">
      <c r="A42" s="93"/>
      <c r="B42" s="94"/>
      <c r="C42" s="94"/>
      <c r="D42" s="14"/>
      <c r="E42" s="52"/>
      <c r="F42" s="53"/>
      <c r="G42" s="52"/>
      <c r="H42" s="54"/>
      <c r="I42" s="55"/>
      <c r="J42" s="56"/>
      <c r="K42" s="52"/>
      <c r="L42" s="57"/>
      <c r="M42" s="58"/>
      <c r="N42" s="59"/>
      <c r="O42" s="60"/>
      <c r="P42" s="61"/>
      <c r="Q42" s="62"/>
      <c r="R42" s="3"/>
    </row>
    <row r="43" spans="1:18"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0.21443015521064304</v>
      </c>
      <c r="J43" s="95"/>
      <c r="K43" s="91">
        <f>'NZ-Preis 0,30'!K43</f>
        <v>16118</v>
      </c>
      <c r="L43" s="96">
        <f>K43/D2</f>
        <v>293.05454545454546</v>
      </c>
      <c r="M43" s="48">
        <f>(L43*100/F43)-100</f>
        <v>17.384021557060677</v>
      </c>
      <c r="N43" s="91">
        <f>'NZ-Preis 0,30'!N43</f>
        <v>2350</v>
      </c>
      <c r="O43" s="49">
        <f>N43/L43</f>
        <v>8.0189849857302384</v>
      </c>
      <c r="P43" s="50">
        <f>P41</f>
        <v>1.35</v>
      </c>
      <c r="Q43" s="51">
        <f>L43*P43</f>
        <v>395.62363636363642</v>
      </c>
      <c r="R43" s="3"/>
    </row>
    <row r="44" spans="1:18">
      <c r="A44" s="7"/>
      <c r="B44" s="8"/>
      <c r="C44" s="8"/>
      <c r="D44" s="15"/>
      <c r="E44" s="66"/>
      <c r="F44" s="67"/>
      <c r="G44" s="66"/>
      <c r="H44" s="68"/>
      <c r="I44" s="69"/>
      <c r="J44" s="70"/>
      <c r="K44" s="66"/>
      <c r="L44" s="71"/>
      <c r="M44" s="72"/>
      <c r="N44" s="73"/>
      <c r="O44" s="74"/>
      <c r="P44" s="75"/>
      <c r="Q44" s="76"/>
      <c r="R44" s="3"/>
    </row>
    <row r="45" spans="1:18">
      <c r="A45" s="9"/>
      <c r="B45" s="9"/>
      <c r="C45" s="9"/>
      <c r="D45" s="3"/>
      <c r="E45" s="6"/>
      <c r="F45" s="77"/>
      <c r="G45" s="6"/>
      <c r="H45" s="78"/>
      <c r="I45" s="79"/>
      <c r="J45" s="79"/>
      <c r="K45" s="6"/>
      <c r="L45" s="80"/>
      <c r="M45" s="3"/>
      <c r="N45" s="6"/>
      <c r="O45" s="6"/>
      <c r="P45" s="81"/>
      <c r="Q45" s="82"/>
      <c r="R45" s="3"/>
    </row>
    <row r="46" spans="1:18">
      <c r="A46" s="9"/>
      <c r="B46" s="9"/>
      <c r="C46" s="9"/>
      <c r="D46" s="3"/>
      <c r="E46" s="6"/>
      <c r="F46" s="77"/>
      <c r="G46" s="6"/>
      <c r="H46" s="78"/>
      <c r="I46" s="79"/>
      <c r="J46" s="79"/>
      <c r="K46" s="6"/>
      <c r="L46" s="3"/>
      <c r="M46" s="3"/>
      <c r="N46" s="6"/>
      <c r="O46" s="6"/>
      <c r="P46" s="81"/>
      <c r="Q46" s="82"/>
      <c r="R46" s="3"/>
    </row>
    <row r="47" spans="1:18" ht="15.75" thickBot="1">
      <c r="A47" s="106"/>
      <c r="B47" s="106"/>
      <c r="C47" s="106"/>
      <c r="D47" s="6"/>
      <c r="E47" s="6"/>
      <c r="F47" s="77"/>
      <c r="G47" s="6"/>
      <c r="H47" s="78"/>
      <c r="I47" s="79"/>
      <c r="J47" s="79"/>
      <c r="K47" s="6"/>
      <c r="L47" s="3"/>
      <c r="M47" s="3"/>
      <c r="N47" s="6"/>
      <c r="O47" s="6"/>
      <c r="P47" s="81"/>
      <c r="Q47" s="82"/>
      <c r="R47" s="3"/>
    </row>
    <row r="48" spans="1:18" ht="15.75">
      <c r="A48" s="103" t="s">
        <v>41</v>
      </c>
      <c r="B48" s="101"/>
      <c r="C48" s="101"/>
      <c r="D48" s="101"/>
      <c r="E48" s="101"/>
      <c r="F48" s="101"/>
      <c r="G48" s="115">
        <f>D1</f>
        <v>1.35</v>
      </c>
      <c r="H48" s="107"/>
      <c r="I48" s="3"/>
      <c r="J48" s="83"/>
      <c r="K48" s="6"/>
      <c r="L48" s="77"/>
      <c r="M48" s="77"/>
      <c r="N48" s="6"/>
      <c r="O48" s="6"/>
      <c r="P48" s="81"/>
      <c r="Q48" s="82"/>
      <c r="R48" s="3"/>
    </row>
    <row r="49" spans="1:18" ht="16.5" thickBot="1">
      <c r="A49" s="117" t="s">
        <v>72</v>
      </c>
      <c r="B49" s="100"/>
      <c r="C49" s="100"/>
      <c r="D49" s="100"/>
      <c r="E49" s="111"/>
      <c r="F49" s="100"/>
      <c r="G49" s="116">
        <f>(I5+I7+I9+I11+I13+I15+I17+I19+I21+I23+I25+I27+I29+I31+I33+I35+I37+I39+I41+I43)/20</f>
        <v>0.21451651196681509</v>
      </c>
      <c r="H49" s="112"/>
      <c r="I49" s="83"/>
      <c r="J49" s="83"/>
      <c r="K49" s="6"/>
      <c r="L49" s="77"/>
      <c r="M49" s="77"/>
      <c r="N49" s="6"/>
      <c r="O49" s="6"/>
      <c r="P49" s="81"/>
      <c r="Q49" s="82"/>
      <c r="R49" s="3"/>
    </row>
    <row r="50" spans="1:18"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row>
    <row r="51" spans="1:18"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row>
    <row r="52" spans="1:18"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row>
    <row r="53" spans="1:18">
      <c r="A53" s="3"/>
      <c r="B53" s="3"/>
      <c r="C53" s="3"/>
      <c r="D53" s="3"/>
      <c r="E53" s="3"/>
      <c r="F53" s="3"/>
      <c r="G53" s="114"/>
      <c r="H53" s="3"/>
      <c r="I53" s="79"/>
      <c r="J53" s="79"/>
      <c r="K53" s="6"/>
      <c r="L53" s="77"/>
      <c r="M53" s="77"/>
      <c r="N53" s="6"/>
      <c r="O53" s="6"/>
      <c r="P53" s="81"/>
      <c r="Q53" s="82"/>
      <c r="R53" s="3"/>
    </row>
    <row r="54" spans="1:18" ht="15.75">
      <c r="A54" s="103"/>
      <c r="B54" s="103"/>
      <c r="C54" s="103"/>
      <c r="D54" s="101"/>
      <c r="E54" s="101"/>
      <c r="F54" s="104"/>
      <c r="G54" s="105"/>
      <c r="H54" s="101"/>
      <c r="I54" s="79"/>
      <c r="J54" s="79"/>
      <c r="K54" s="6"/>
      <c r="L54" s="77"/>
      <c r="M54" s="77"/>
      <c r="N54" s="6"/>
      <c r="O54" s="6"/>
      <c r="P54" s="81"/>
      <c r="Q54" s="82"/>
      <c r="R54" s="3"/>
    </row>
    <row r="55" spans="1:18" ht="15.75">
      <c r="A55" s="97"/>
      <c r="B55" s="97"/>
      <c r="C55" s="97"/>
      <c r="D55" s="97"/>
      <c r="E55" s="97"/>
      <c r="F55" s="97"/>
      <c r="G55" s="99"/>
      <c r="H55" s="97"/>
      <c r="I55" s="3"/>
      <c r="J55" s="3"/>
      <c r="K55" s="3"/>
      <c r="L55" s="3"/>
      <c r="M55" s="3"/>
      <c r="N55" s="3"/>
      <c r="O55" s="3"/>
      <c r="P55" s="3"/>
      <c r="Q55" s="3"/>
      <c r="R55" s="3"/>
    </row>
    <row r="56" spans="1:18" ht="15.75">
      <c r="A56" s="101" t="s">
        <v>73</v>
      </c>
      <c r="B56" s="101"/>
      <c r="C56" s="101"/>
      <c r="D56" s="101"/>
      <c r="E56" s="101"/>
      <c r="F56" s="101"/>
      <c r="G56" s="102">
        <f>G49*G50*20</f>
        <v>30.50243306193094</v>
      </c>
      <c r="H56" s="108" t="s">
        <v>4</v>
      </c>
      <c r="I56" s="3"/>
      <c r="J56" s="3"/>
      <c r="K56" s="3"/>
      <c r="L56" s="3"/>
      <c r="M56" s="3"/>
      <c r="N56" s="3"/>
      <c r="O56" s="3"/>
      <c r="P56" s="3"/>
      <c r="Q56" s="3"/>
      <c r="R56" s="3"/>
    </row>
    <row r="57" spans="1:18" ht="15.75">
      <c r="A57" s="97" t="s">
        <v>74</v>
      </c>
      <c r="B57" s="97"/>
      <c r="C57" s="97"/>
      <c r="D57" s="97"/>
      <c r="E57" s="97"/>
      <c r="F57" s="97"/>
      <c r="G57" s="98">
        <f>G50*G49*25</f>
        <v>38.128041327413676</v>
      </c>
      <c r="H57" s="109" t="s">
        <v>4</v>
      </c>
      <c r="I57" s="3"/>
      <c r="J57" s="3"/>
      <c r="K57" s="3"/>
      <c r="L57" s="3"/>
      <c r="M57" s="3"/>
      <c r="N57" s="3"/>
      <c r="O57" s="3"/>
      <c r="P57" s="3"/>
      <c r="Q57" s="3"/>
      <c r="R57" s="3"/>
    </row>
    <row r="58" spans="1:18" ht="15.75">
      <c r="A58" s="101" t="s">
        <v>75</v>
      </c>
      <c r="B58" s="101"/>
      <c r="C58" s="101"/>
      <c r="D58" s="101"/>
      <c r="E58" s="101"/>
      <c r="F58" s="101"/>
      <c r="G58" s="102">
        <f>G50*G49*30</f>
        <v>45.753649592896409</v>
      </c>
      <c r="H58" s="108" t="s">
        <v>4</v>
      </c>
      <c r="I58" s="3"/>
      <c r="J58" s="3"/>
      <c r="K58" s="3"/>
      <c r="L58" s="3"/>
      <c r="M58" s="3"/>
      <c r="N58" s="3"/>
      <c r="O58" s="3"/>
      <c r="P58" s="3"/>
      <c r="Q58" s="3"/>
      <c r="R58" s="3"/>
    </row>
    <row r="59" spans="1:18" ht="15.75">
      <c r="A59" s="97" t="s">
        <v>76</v>
      </c>
      <c r="B59" s="97"/>
      <c r="C59" s="97"/>
      <c r="D59" s="97"/>
      <c r="E59" s="97"/>
      <c r="F59" s="97"/>
      <c r="G59" s="98">
        <f>G50*G49*35</f>
        <v>53.379257858379148</v>
      </c>
      <c r="H59" s="109" t="s">
        <v>4</v>
      </c>
      <c r="I59" s="3"/>
      <c r="J59" s="3"/>
      <c r="K59" s="3"/>
      <c r="L59" s="3"/>
      <c r="M59" s="3"/>
      <c r="N59" s="3"/>
      <c r="O59" s="3"/>
      <c r="P59" s="3"/>
      <c r="Q59" s="3"/>
      <c r="R59" s="3"/>
    </row>
    <row r="60" spans="1:18" ht="15.75">
      <c r="A60" s="101" t="s">
        <v>77</v>
      </c>
      <c r="B60" s="101"/>
      <c r="C60" s="101"/>
      <c r="D60" s="101"/>
      <c r="E60" s="101"/>
      <c r="F60" s="101"/>
      <c r="G60" s="102">
        <f>G50*G49*40</f>
        <v>61.004866123861881</v>
      </c>
      <c r="H60" s="108" t="s">
        <v>4</v>
      </c>
      <c r="I60" s="3"/>
      <c r="J60" s="3"/>
      <c r="K60" s="3"/>
      <c r="L60" s="3"/>
      <c r="M60" s="3"/>
      <c r="N60" s="3"/>
      <c r="O60" s="3"/>
      <c r="P60" s="3"/>
      <c r="Q60" s="3"/>
      <c r="R60" s="3"/>
    </row>
    <row r="61" spans="1:18" s="120" customFormat="1" ht="15.75">
      <c r="A61" s="97" t="s">
        <v>78</v>
      </c>
      <c r="B61" s="100"/>
      <c r="C61" s="100"/>
      <c r="D61" s="100"/>
      <c r="E61" s="100"/>
      <c r="F61" s="100"/>
      <c r="G61" s="113">
        <f>G50*G49*45</f>
        <v>68.630474389344613</v>
      </c>
      <c r="H61" s="118" t="s">
        <v>4</v>
      </c>
      <c r="I61" s="129"/>
      <c r="J61" s="129"/>
      <c r="K61" s="129"/>
      <c r="L61" s="129"/>
      <c r="M61" s="129"/>
      <c r="N61" s="129"/>
      <c r="O61" s="129"/>
      <c r="P61" s="129"/>
      <c r="Q61" s="129"/>
      <c r="R61" s="129"/>
    </row>
    <row r="62" spans="1:18" ht="15.75">
      <c r="A62" s="101" t="s">
        <v>79</v>
      </c>
      <c r="B62" s="101"/>
      <c r="C62" s="101"/>
      <c r="D62" s="101"/>
      <c r="E62" s="101"/>
      <c r="F62" s="101"/>
      <c r="G62" s="119">
        <f>G50*G49*50</f>
        <v>76.256082654827352</v>
      </c>
      <c r="H62" s="108" t="s">
        <v>4</v>
      </c>
      <c r="I62" s="3"/>
      <c r="J62" s="3"/>
      <c r="K62" s="3"/>
      <c r="L62" s="3"/>
      <c r="M62" s="3"/>
      <c r="N62" s="3"/>
      <c r="O62" s="3"/>
      <c r="P62" s="3"/>
      <c r="Q62" s="3"/>
      <c r="R62" s="3"/>
    </row>
    <row r="63" spans="1:18">
      <c r="A63" s="6"/>
      <c r="B63" s="6"/>
      <c r="C63" s="6"/>
      <c r="D63" s="6"/>
      <c r="E63" s="6"/>
      <c r="F63" s="6"/>
      <c r="G63" s="6"/>
      <c r="H63" s="78"/>
      <c r="I63" s="3"/>
      <c r="J63" s="3"/>
      <c r="K63" s="3"/>
      <c r="L63" s="3"/>
      <c r="M63" s="3"/>
      <c r="N63" s="3"/>
      <c r="O63" s="3"/>
      <c r="P63" s="3"/>
      <c r="Q63" s="3"/>
      <c r="R63" s="3"/>
    </row>
    <row r="64" spans="1:18">
      <c r="A64" s="10" t="s">
        <v>42</v>
      </c>
      <c r="B64" s="3"/>
      <c r="C64" s="3"/>
      <c r="D64" s="3"/>
      <c r="E64" s="3"/>
      <c r="F64" s="3"/>
      <c r="G64" s="3"/>
      <c r="H64" s="10"/>
      <c r="I64" s="3"/>
      <c r="J64" s="3"/>
      <c r="K64" s="3"/>
      <c r="L64" s="3"/>
      <c r="M64" s="3"/>
      <c r="N64" s="3"/>
      <c r="O64" s="3"/>
      <c r="P64" s="3"/>
      <c r="Q64" s="3"/>
      <c r="R64" s="3"/>
    </row>
    <row r="65" spans="1:18">
      <c r="A65" s="3"/>
      <c r="B65" s="3"/>
      <c r="C65" s="3"/>
      <c r="D65" s="3"/>
      <c r="E65" s="3"/>
      <c r="F65" s="3"/>
      <c r="G65" s="3"/>
      <c r="H65" s="10"/>
      <c r="I65" s="3"/>
      <c r="J65" s="3"/>
      <c r="K65" s="3"/>
      <c r="L65" s="3"/>
      <c r="M65" s="3"/>
      <c r="N65" s="3"/>
      <c r="O65" s="3"/>
      <c r="P65" s="3"/>
      <c r="Q65" s="3"/>
      <c r="R65" s="3"/>
    </row>
    <row r="66" spans="1:18">
      <c r="A66" s="3"/>
      <c r="B66" s="3"/>
      <c r="C66" s="3"/>
      <c r="D66" s="3"/>
      <c r="E66" s="3"/>
      <c r="F66" s="3"/>
      <c r="G66" s="3"/>
      <c r="H66" s="10"/>
      <c r="I66" s="3"/>
      <c r="J66" s="3"/>
      <c r="K66" s="3"/>
      <c r="L66" s="3"/>
      <c r="M66" s="3"/>
      <c r="N66" s="3"/>
      <c r="O66" s="3"/>
      <c r="P66" s="3"/>
      <c r="Q66" s="3"/>
      <c r="R66" s="3"/>
    </row>
    <row r="67" spans="1:18">
      <c r="A67" s="3"/>
      <c r="B67" s="3"/>
      <c r="C67" s="3"/>
      <c r="D67" s="3"/>
      <c r="E67" s="3"/>
      <c r="F67" s="3"/>
      <c r="G67" s="3"/>
      <c r="H67" s="10"/>
      <c r="I67" s="3"/>
      <c r="J67" s="3"/>
      <c r="K67" s="3"/>
      <c r="L67" s="3"/>
      <c r="M67" s="3"/>
      <c r="N67" s="3"/>
      <c r="O67" s="3"/>
      <c r="P67" s="3"/>
      <c r="Q67" s="3"/>
      <c r="R67" s="3"/>
    </row>
    <row r="68" spans="1:18">
      <c r="A68" s="3"/>
      <c r="B68" s="3"/>
      <c r="C68" s="3"/>
      <c r="D68" s="3"/>
      <c r="E68" s="3"/>
      <c r="F68" s="3"/>
      <c r="G68" s="3"/>
      <c r="H68" s="10"/>
      <c r="I68" s="3"/>
      <c r="J68" s="3"/>
      <c r="K68" s="3"/>
      <c r="L68" s="3"/>
      <c r="M68" s="3"/>
      <c r="N68" s="3"/>
      <c r="O68" s="3"/>
      <c r="P68" s="3"/>
      <c r="Q68" s="3"/>
      <c r="R68" s="3"/>
    </row>
    <row r="69" spans="1:18">
      <c r="A69" s="3"/>
      <c r="B69" s="3"/>
      <c r="C69" s="3"/>
      <c r="D69" s="3"/>
      <c r="E69" s="3"/>
      <c r="F69" s="3"/>
      <c r="G69" s="3"/>
      <c r="H69" s="10"/>
      <c r="I69" s="3"/>
      <c r="J69" s="3"/>
      <c r="K69" s="3"/>
      <c r="L69" s="3"/>
      <c r="M69" s="3"/>
      <c r="N69" s="3"/>
      <c r="O69" s="3"/>
      <c r="P69" s="3"/>
      <c r="Q69" s="3"/>
      <c r="R69" s="3"/>
    </row>
    <row r="70" spans="1:18">
      <c r="A70" s="3"/>
      <c r="B70" s="3"/>
      <c r="C70" s="3"/>
      <c r="D70" s="3"/>
      <c r="E70" s="3"/>
      <c r="F70" s="3"/>
      <c r="G70" s="3"/>
      <c r="H70" s="10"/>
      <c r="I70" s="3"/>
      <c r="J70" s="3"/>
      <c r="K70" s="3"/>
      <c r="L70" s="3"/>
      <c r="M70" s="3"/>
      <c r="N70" s="3"/>
      <c r="O70" s="3"/>
      <c r="P70" s="3"/>
      <c r="Q70" s="3"/>
      <c r="R70" s="3"/>
    </row>
    <row r="71" spans="1:18">
      <c r="A71" s="3"/>
      <c r="B71" s="3"/>
      <c r="C71" s="3"/>
      <c r="D71" s="3"/>
      <c r="E71" s="3"/>
      <c r="F71" s="3"/>
      <c r="G71" s="3"/>
      <c r="H71" s="10"/>
      <c r="I71" s="3"/>
      <c r="J71" s="3"/>
      <c r="K71" s="3"/>
      <c r="L71" s="3"/>
      <c r="M71" s="3"/>
      <c r="N71" s="3"/>
      <c r="O71" s="3"/>
      <c r="P71" s="3"/>
      <c r="Q71" s="3"/>
      <c r="R71" s="3"/>
    </row>
    <row r="72" spans="1:18">
      <c r="A72" s="3"/>
      <c r="B72" s="3"/>
      <c r="C72" s="3"/>
      <c r="D72" s="3"/>
      <c r="E72" s="3"/>
      <c r="F72" s="3"/>
      <c r="G72" s="3"/>
      <c r="H72" s="10"/>
      <c r="I72" s="3"/>
      <c r="J72" s="3"/>
      <c r="K72" s="3"/>
      <c r="L72" s="3"/>
      <c r="M72" s="3"/>
      <c r="N72" s="3"/>
      <c r="O72" s="3"/>
      <c r="P72" s="3"/>
      <c r="Q72" s="3"/>
      <c r="R72" s="3"/>
    </row>
    <row r="73" spans="1:18">
      <c r="A73" s="3"/>
      <c r="B73" s="3"/>
      <c r="C73" s="3"/>
      <c r="D73" s="3"/>
      <c r="E73" s="3"/>
      <c r="F73" s="3"/>
      <c r="G73" s="3"/>
      <c r="H73" s="10"/>
      <c r="I73" s="3"/>
      <c r="J73" s="3"/>
      <c r="K73" s="3"/>
      <c r="L73" s="3"/>
      <c r="M73" s="3"/>
      <c r="N73" s="3"/>
      <c r="O73" s="3"/>
      <c r="P73" s="3"/>
      <c r="Q73" s="3"/>
      <c r="R73" s="3"/>
    </row>
    <row r="74" spans="1:18">
      <c r="A74" s="3"/>
      <c r="B74" s="3"/>
      <c r="C74" s="3"/>
      <c r="D74" s="3"/>
      <c r="E74" s="3"/>
      <c r="F74" s="3"/>
      <c r="G74" s="3"/>
      <c r="H74" s="10"/>
      <c r="I74" s="3"/>
      <c r="J74" s="3"/>
      <c r="K74" s="3"/>
      <c r="L74" s="3"/>
      <c r="M74" s="3"/>
      <c r="N74" s="3"/>
      <c r="O74" s="3"/>
      <c r="P74" s="3"/>
      <c r="Q74" s="3"/>
      <c r="R74" s="3"/>
    </row>
    <row r="75" spans="1:18">
      <c r="A75" s="3"/>
      <c r="B75" s="3"/>
      <c r="C75" s="3"/>
      <c r="D75" s="3"/>
      <c r="E75" s="3"/>
      <c r="F75" s="3"/>
      <c r="G75" s="3"/>
      <c r="H75" s="10"/>
      <c r="I75" s="3"/>
      <c r="J75" s="3"/>
      <c r="K75" s="3"/>
      <c r="L75" s="3"/>
      <c r="M75" s="3"/>
      <c r="N75" s="3"/>
      <c r="O75" s="3"/>
      <c r="P75" s="3"/>
      <c r="Q75" s="3"/>
      <c r="R75" s="3"/>
    </row>
    <row r="76" spans="1:18">
      <c r="A76" s="3"/>
      <c r="B76" s="3"/>
      <c r="C76" s="3"/>
      <c r="D76" s="3"/>
      <c r="E76" s="3"/>
      <c r="F76" s="3"/>
      <c r="G76" s="3"/>
      <c r="H76" s="10"/>
      <c r="I76" s="3"/>
      <c r="J76" s="3"/>
      <c r="K76" s="3"/>
      <c r="L76" s="3"/>
      <c r="M76" s="3"/>
      <c r="N76" s="3"/>
      <c r="O76" s="3"/>
      <c r="P76" s="3"/>
      <c r="Q76" s="3"/>
      <c r="R76" s="3"/>
    </row>
    <row r="77" spans="1:18">
      <c r="A77" s="3"/>
      <c r="B77" s="3"/>
      <c r="C77" s="3"/>
      <c r="D77" s="3"/>
      <c r="E77" s="3"/>
      <c r="F77" s="3"/>
      <c r="G77" s="3"/>
      <c r="H77" s="10"/>
      <c r="I77" s="3"/>
      <c r="J77" s="3"/>
      <c r="K77" s="3"/>
      <c r="L77" s="3"/>
      <c r="M77" s="3"/>
      <c r="N77" s="3"/>
      <c r="O77" s="3"/>
      <c r="P77" s="3"/>
      <c r="Q77" s="3"/>
      <c r="R77" s="3"/>
    </row>
    <row r="78" spans="1:18">
      <c r="A78" s="3"/>
      <c r="B78" s="3"/>
      <c r="C78" s="3"/>
      <c r="D78" s="3"/>
      <c r="E78" s="3"/>
      <c r="F78" s="3"/>
      <c r="G78" s="3"/>
      <c r="H78" s="10"/>
      <c r="I78" s="3"/>
      <c r="J78" s="3"/>
      <c r="K78" s="3"/>
      <c r="L78" s="3"/>
      <c r="M78" s="3"/>
      <c r="N78" s="3"/>
      <c r="O78" s="3"/>
      <c r="P78" s="3"/>
      <c r="Q78" s="3"/>
      <c r="R78" s="3"/>
    </row>
    <row r="79" spans="1:18">
      <c r="A79" s="3"/>
      <c r="B79" s="3"/>
      <c r="C79" s="3"/>
      <c r="D79" s="3"/>
      <c r="E79" s="3"/>
      <c r="F79" s="3"/>
      <c r="G79" s="3"/>
      <c r="H79" s="10"/>
      <c r="I79" s="3"/>
      <c r="J79" s="3"/>
      <c r="K79" s="3"/>
      <c r="L79" s="3"/>
      <c r="M79" s="3"/>
      <c r="N79" s="3"/>
      <c r="O79" s="3"/>
      <c r="P79" s="3"/>
      <c r="Q79" s="3"/>
      <c r="R79" s="3"/>
    </row>
    <row r="80" spans="1:18">
      <c r="A80" s="3"/>
      <c r="B80" s="3"/>
      <c r="C80" s="3"/>
      <c r="D80" s="3"/>
      <c r="E80" s="3"/>
      <c r="F80" s="3"/>
      <c r="G80" s="3"/>
      <c r="H80" s="10"/>
      <c r="I80" s="3"/>
      <c r="J80" s="3"/>
      <c r="K80" s="3"/>
      <c r="L80" s="3"/>
      <c r="M80" s="3"/>
      <c r="N80" s="3"/>
      <c r="O80" s="3"/>
      <c r="P80" s="3"/>
      <c r="Q80" s="3"/>
      <c r="R80" s="3"/>
    </row>
    <row r="81" spans="1:18">
      <c r="A81" s="3"/>
      <c r="B81" s="3"/>
      <c r="C81" s="3"/>
      <c r="D81" s="3"/>
      <c r="E81" s="3"/>
      <c r="F81" s="3"/>
      <c r="G81" s="3"/>
      <c r="H81" s="10"/>
      <c r="I81" s="3"/>
      <c r="J81" s="3"/>
      <c r="K81" s="3"/>
      <c r="L81" s="3"/>
      <c r="M81" s="3"/>
      <c r="N81" s="3"/>
      <c r="O81" s="3"/>
      <c r="P81" s="3"/>
      <c r="Q81" s="3"/>
      <c r="R81" s="3"/>
    </row>
    <row r="82" spans="1:18">
      <c r="A82" s="3"/>
      <c r="B82" s="3"/>
      <c r="C82" s="3"/>
      <c r="D82" s="3"/>
      <c r="E82" s="3"/>
      <c r="F82" s="3"/>
      <c r="G82" s="3"/>
      <c r="H82" s="10"/>
      <c r="I82" s="3"/>
      <c r="J82" s="3"/>
      <c r="K82" s="3"/>
      <c r="L82" s="3"/>
      <c r="M82" s="3"/>
      <c r="N82" s="3"/>
      <c r="O82" s="3"/>
      <c r="P82" s="3"/>
      <c r="Q82" s="3"/>
      <c r="R82" s="3"/>
    </row>
    <row r="83" spans="1:18">
      <c r="A83" s="3"/>
      <c r="B83" s="3"/>
      <c r="C83" s="3"/>
      <c r="D83" s="3"/>
      <c r="E83" s="3"/>
      <c r="F83" s="3"/>
      <c r="G83" s="3"/>
      <c r="H83" s="10"/>
      <c r="I83" s="3"/>
      <c r="J83" s="3"/>
      <c r="K83" s="3"/>
      <c r="L83" s="3"/>
      <c r="M83" s="3"/>
      <c r="N83" s="3"/>
      <c r="O83" s="3"/>
      <c r="P83" s="3"/>
      <c r="Q83" s="3"/>
      <c r="R83" s="3"/>
    </row>
    <row r="84" spans="1:18">
      <c r="A84" s="3"/>
      <c r="B84" s="3"/>
      <c r="C84" s="3"/>
      <c r="D84" s="3"/>
      <c r="E84" s="3"/>
      <c r="F84" s="3"/>
      <c r="G84" s="3"/>
      <c r="H84" s="10"/>
      <c r="I84" s="3"/>
      <c r="J84" s="3"/>
      <c r="K84" s="3"/>
      <c r="L84" s="3"/>
      <c r="M84" s="3"/>
      <c r="N84" s="3"/>
      <c r="O84" s="3"/>
      <c r="P84" s="3"/>
      <c r="Q84" s="3"/>
      <c r="R84" s="3"/>
    </row>
    <row r="85" spans="1:18">
      <c r="A85" s="3"/>
      <c r="B85" s="3"/>
      <c r="C85" s="3"/>
      <c r="D85" s="3"/>
      <c r="E85" s="3"/>
      <c r="F85" s="3"/>
      <c r="G85" s="3"/>
      <c r="H85" s="10"/>
      <c r="I85" s="3"/>
      <c r="J85" s="3"/>
      <c r="K85" s="3"/>
      <c r="L85" s="3"/>
      <c r="M85" s="3"/>
      <c r="N85" s="3"/>
      <c r="O85" s="3"/>
      <c r="P85" s="3"/>
      <c r="Q85" s="3"/>
      <c r="R85" s="3"/>
    </row>
    <row r="86" spans="1:18">
      <c r="A86" s="3"/>
      <c r="B86" s="3"/>
      <c r="C86" s="3"/>
      <c r="D86" s="3"/>
      <c r="E86" s="3"/>
      <c r="F86" s="3"/>
      <c r="G86" s="3"/>
      <c r="H86" s="10"/>
      <c r="I86" s="3"/>
      <c r="J86" s="3"/>
      <c r="K86" s="3"/>
      <c r="L86" s="3"/>
      <c r="M86" s="3"/>
      <c r="N86" s="3"/>
      <c r="O86" s="3"/>
      <c r="P86" s="3"/>
      <c r="Q86" s="3"/>
      <c r="R86" s="3"/>
    </row>
    <row r="87" spans="1:18">
      <c r="A87" s="3"/>
      <c r="B87" s="3"/>
      <c r="C87" s="3"/>
      <c r="D87" s="3"/>
      <c r="E87" s="3"/>
      <c r="F87" s="3"/>
      <c r="G87" s="3"/>
      <c r="H87" s="10"/>
      <c r="I87" s="3"/>
      <c r="J87" s="3"/>
      <c r="K87" s="3"/>
      <c r="L87" s="3"/>
      <c r="M87" s="3"/>
      <c r="N87" s="3"/>
      <c r="O87" s="3"/>
      <c r="P87" s="3"/>
      <c r="Q87" s="3"/>
      <c r="R87" s="3"/>
    </row>
    <row r="88" spans="1:18">
      <c r="A88" s="3"/>
      <c r="B88" s="3"/>
      <c r="C88" s="3"/>
      <c r="D88" s="3"/>
      <c r="E88" s="3"/>
      <c r="F88" s="3"/>
      <c r="G88" s="3"/>
      <c r="H88" s="10"/>
      <c r="I88" s="3"/>
      <c r="J88" s="3"/>
      <c r="K88" s="3"/>
      <c r="L88" s="3"/>
      <c r="M88" s="3"/>
      <c r="N88" s="3"/>
      <c r="O88" s="3"/>
      <c r="P88" s="3"/>
      <c r="Q88" s="3"/>
      <c r="R88" s="3"/>
    </row>
    <row r="89" spans="1:18">
      <c r="A89" s="3"/>
      <c r="B89" s="3"/>
      <c r="C89" s="3"/>
      <c r="D89" s="3"/>
      <c r="E89" s="3"/>
      <c r="F89" s="3"/>
      <c r="G89" s="3"/>
      <c r="H89" s="10"/>
      <c r="I89" s="3"/>
      <c r="J89" s="3"/>
      <c r="K89" s="3"/>
      <c r="L89" s="3"/>
      <c r="M89" s="3"/>
      <c r="N89" s="3"/>
      <c r="O89" s="3"/>
      <c r="P89" s="3"/>
      <c r="Q89" s="3"/>
      <c r="R89" s="3"/>
    </row>
    <row r="90" spans="1:18">
      <c r="A90" s="3"/>
      <c r="B90" s="3"/>
      <c r="C90" s="3"/>
      <c r="D90" s="3"/>
      <c r="E90" s="3"/>
      <c r="F90" s="3"/>
      <c r="G90" s="3"/>
      <c r="H90" s="10"/>
      <c r="I90" s="3"/>
      <c r="J90" s="3"/>
      <c r="K90" s="3"/>
      <c r="L90" s="3"/>
      <c r="M90" s="3"/>
      <c r="N90" s="3"/>
      <c r="O90" s="3"/>
      <c r="P90" s="3"/>
      <c r="Q90" s="3"/>
      <c r="R90" s="3"/>
    </row>
    <row r="91" spans="1:18">
      <c r="A91" s="3"/>
      <c r="B91" s="3"/>
      <c r="C91" s="3"/>
      <c r="D91" s="3"/>
      <c r="E91" s="3"/>
      <c r="F91" s="3"/>
      <c r="G91" s="3"/>
      <c r="H91" s="10"/>
      <c r="I91" s="3"/>
      <c r="J91" s="3"/>
      <c r="K91" s="3"/>
      <c r="L91" s="3"/>
      <c r="M91" s="3"/>
      <c r="N91" s="3"/>
      <c r="O91" s="3"/>
      <c r="P91" s="3"/>
      <c r="Q91" s="3"/>
      <c r="R91" s="3"/>
    </row>
    <row r="92" spans="1:18">
      <c r="A92" s="3"/>
      <c r="B92" s="3"/>
      <c r="C92" s="3"/>
      <c r="D92" s="3"/>
      <c r="E92" s="3"/>
      <c r="F92" s="3"/>
      <c r="G92" s="3"/>
      <c r="H92" s="10"/>
      <c r="I92" s="3"/>
      <c r="J92" s="3"/>
      <c r="K92" s="3"/>
      <c r="L92" s="3"/>
      <c r="M92" s="3"/>
      <c r="N92" s="3"/>
      <c r="O92" s="3"/>
      <c r="P92" s="3"/>
      <c r="Q92" s="3"/>
      <c r="R92" s="3"/>
    </row>
    <row r="93" spans="1:18">
      <c r="A93" s="3"/>
      <c r="B93" s="3"/>
      <c r="C93" s="3"/>
      <c r="D93" s="3"/>
      <c r="E93" s="3"/>
      <c r="F93" s="3"/>
      <c r="G93" s="3"/>
      <c r="H93" s="10"/>
      <c r="I93" s="3"/>
      <c r="J93" s="3"/>
      <c r="K93" s="3"/>
      <c r="L93" s="3"/>
      <c r="M93" s="3"/>
      <c r="N93" s="3"/>
      <c r="O93" s="3"/>
      <c r="P93" s="3"/>
      <c r="Q93" s="3"/>
      <c r="R93" s="3"/>
    </row>
    <row r="94" spans="1:18">
      <c r="A94" s="3"/>
      <c r="B94" s="3"/>
      <c r="C94" s="3"/>
      <c r="D94" s="3"/>
      <c r="E94" s="3"/>
      <c r="F94" s="3"/>
      <c r="G94" s="3"/>
      <c r="H94" s="10"/>
      <c r="I94" s="3"/>
      <c r="J94" s="3"/>
      <c r="K94" s="3"/>
      <c r="L94" s="3"/>
      <c r="M94" s="3"/>
      <c r="N94" s="3"/>
      <c r="O94" s="3"/>
      <c r="P94" s="3"/>
      <c r="Q94" s="3"/>
      <c r="R94" s="3"/>
    </row>
    <row r="95" spans="1:18">
      <c r="A95" s="3"/>
      <c r="B95" s="3"/>
      <c r="C95" s="3"/>
      <c r="D95" s="3"/>
      <c r="E95" s="3"/>
      <c r="F95" s="3"/>
      <c r="G95" s="3"/>
      <c r="H95" s="10"/>
      <c r="I95" s="3"/>
      <c r="J95" s="3"/>
      <c r="K95" s="3"/>
      <c r="L95" s="3"/>
      <c r="M95" s="3"/>
      <c r="N95" s="3"/>
      <c r="O95" s="3"/>
      <c r="P95" s="3"/>
      <c r="Q95" s="3"/>
      <c r="R95"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8" sqref="A48:B62"/>
    </sheetView>
  </sheetViews>
  <sheetFormatPr baseColWidth="10" defaultRowHeight="15"/>
  <cols>
    <col min="1" max="2" width="11.42578125" style="3" customWidth="1"/>
    <col min="3" max="3" width="12.7109375" style="3" customWidth="1"/>
    <col min="4" max="4" width="12.5703125" style="3" customWidth="1"/>
    <col min="5" max="5" width="11.7109375" style="3" customWidth="1"/>
    <col min="6" max="6" width="11.5703125" style="3" customWidth="1"/>
    <col min="7" max="7" width="10.140625" style="3" customWidth="1"/>
    <col min="8" max="8" width="9.140625" style="10" customWidth="1"/>
    <col min="9" max="9" width="8.85546875" style="3" customWidth="1"/>
    <col min="10" max="10" width="6.140625" style="3" customWidth="1"/>
    <col min="11" max="11" width="9.85546875" style="3" customWidth="1"/>
    <col min="12" max="12" width="10.140625" style="3" customWidth="1"/>
    <col min="13" max="13" width="9.5703125" style="3" customWidth="1"/>
    <col min="14" max="15" width="9.7109375" style="3" customWidth="1"/>
    <col min="16" max="16" width="8" style="3" customWidth="1"/>
    <col min="17" max="17" width="10.42578125" style="3" customWidth="1"/>
    <col min="18" max="16384" width="11.42578125" style="3"/>
  </cols>
  <sheetData>
    <row r="1" spans="1:17" ht="19.5" thickBot="1">
      <c r="A1" s="2" t="s">
        <v>6</v>
      </c>
      <c r="B1" s="2"/>
      <c r="C1" s="2"/>
      <c r="D1" s="122">
        <v>1.4</v>
      </c>
      <c r="E1" s="16"/>
      <c r="F1" s="17"/>
      <c r="G1" s="18" t="s">
        <v>40</v>
      </c>
      <c r="H1" s="19"/>
      <c r="I1" s="17"/>
      <c r="K1" s="20"/>
      <c r="L1" s="20"/>
      <c r="M1" s="20"/>
      <c r="N1" s="21" t="s">
        <v>2</v>
      </c>
      <c r="O1" s="22"/>
      <c r="P1" s="20"/>
      <c r="Q1" s="20"/>
    </row>
    <row r="2" spans="1:17"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row>
    <row r="3" spans="1:17">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row>
    <row r="4" spans="1:17" ht="15.75" thickBot="1">
      <c r="A4" s="11"/>
      <c r="B4" s="12"/>
      <c r="C4" s="12"/>
      <c r="D4" s="13"/>
      <c r="E4" s="87"/>
      <c r="F4" s="42"/>
      <c r="G4" s="87"/>
      <c r="H4" s="88"/>
      <c r="I4" s="87"/>
      <c r="J4" s="42"/>
      <c r="K4" s="43"/>
      <c r="L4" s="44"/>
      <c r="M4" s="45"/>
      <c r="N4" s="44"/>
      <c r="O4" s="45"/>
      <c r="P4" s="46"/>
      <c r="Q4" s="44"/>
    </row>
    <row r="5" spans="1:17" ht="15.75" thickBot="1">
      <c r="A5" s="203" t="str">
        <f>'NZ-Preis 0,30'!A5:C5</f>
        <v>Website</v>
      </c>
      <c r="B5" s="204"/>
      <c r="C5" s="205"/>
      <c r="D5" s="78"/>
      <c r="E5" s="91">
        <f>'NZ-Preis 0,30'!E5</f>
        <v>29829</v>
      </c>
      <c r="F5" s="89">
        <f>E5/D2</f>
        <v>542.34545454545457</v>
      </c>
      <c r="G5" s="91">
        <f>'NZ-Preis 0,30'!G5</f>
        <v>3962</v>
      </c>
      <c r="H5" s="90">
        <f>G5/F5</f>
        <v>7.3053069160883704</v>
      </c>
      <c r="I5" s="47">
        <f>Q5/G5</f>
        <v>0.22204304529392865</v>
      </c>
      <c r="J5" s="95"/>
      <c r="K5" s="91">
        <f>'NZ-Preis 0,30'!K5</f>
        <v>34561</v>
      </c>
      <c r="L5" s="96">
        <f>K5/D2</f>
        <v>628.38181818181818</v>
      </c>
      <c r="M5" s="48">
        <f>(L5*100/F5)-100</f>
        <v>15.863756746790031</v>
      </c>
      <c r="N5" s="91">
        <f>'NZ-Preis 0,30'!N5</f>
        <v>5184</v>
      </c>
      <c r="O5" s="49">
        <f>N5/L5</f>
        <v>8.2497612916292926</v>
      </c>
      <c r="P5" s="50">
        <f>D1</f>
        <v>1.4</v>
      </c>
      <c r="Q5" s="51">
        <f>L5*P5</f>
        <v>879.73454545454535</v>
      </c>
    </row>
    <row r="6" spans="1:17" ht="15.75" thickBot="1">
      <c r="A6" s="93"/>
      <c r="B6" s="94"/>
      <c r="C6" s="94"/>
      <c r="D6" s="14"/>
      <c r="E6" s="52"/>
      <c r="F6" s="53"/>
      <c r="G6" s="52"/>
      <c r="H6" s="54"/>
      <c r="I6" s="55"/>
      <c r="J6" s="56"/>
      <c r="K6" s="52"/>
      <c r="L6" s="57"/>
      <c r="M6" s="58"/>
      <c r="N6" s="59"/>
      <c r="O6" s="60"/>
      <c r="P6" s="61"/>
      <c r="Q6" s="62"/>
    </row>
    <row r="7" spans="1:17" ht="15.75" thickBot="1">
      <c r="A7" s="203" t="str">
        <f>'NZ-Preis 0,30'!A7:C7</f>
        <v>Kundenabkommen</v>
      </c>
      <c r="B7" s="204"/>
      <c r="C7" s="205"/>
      <c r="D7" s="78"/>
      <c r="E7" s="91">
        <f>'NZ-Preis 0,30'!E7</f>
        <v>17263</v>
      </c>
      <c r="F7" s="89">
        <f>E7/D2</f>
        <v>313.87272727272727</v>
      </c>
      <c r="G7" s="91">
        <f>'NZ-Preis 0,30'!G7</f>
        <v>2287</v>
      </c>
      <c r="H7" s="90">
        <f>G7/F7</f>
        <v>7.2863928633493602</v>
      </c>
      <c r="I7" s="47">
        <f>Q7/G7</f>
        <v>0.21662519378304249</v>
      </c>
      <c r="J7" s="95"/>
      <c r="K7" s="91">
        <f>'NZ-Preis 0,30'!K7</f>
        <v>19463</v>
      </c>
      <c r="L7" s="96">
        <f>K7/D2</f>
        <v>353.87272727272727</v>
      </c>
      <c r="M7" s="48">
        <f>(L7*100/F7)-100</f>
        <v>12.744019000173779</v>
      </c>
      <c r="N7" s="91">
        <f>'NZ-Preis 0,30'!N7</f>
        <v>2991</v>
      </c>
      <c r="O7" s="49">
        <f>N7/L7</f>
        <v>8.4521913374094435</v>
      </c>
      <c r="P7" s="50">
        <f>P5</f>
        <v>1.4</v>
      </c>
      <c r="Q7" s="51">
        <f>L7*P7</f>
        <v>495.42181818181814</v>
      </c>
    </row>
    <row r="8" spans="1:17" ht="15.75" thickBot="1">
      <c r="A8" s="93"/>
      <c r="B8" s="94"/>
      <c r="C8" s="94"/>
      <c r="D8" s="14"/>
      <c r="E8" s="52"/>
      <c r="F8" s="53"/>
      <c r="G8" s="52"/>
      <c r="H8" s="54"/>
      <c r="I8" s="63"/>
      <c r="J8" s="64"/>
      <c r="K8" s="52"/>
      <c r="L8" s="57"/>
      <c r="M8" s="58"/>
      <c r="N8" s="59"/>
      <c r="O8" s="60"/>
      <c r="P8" s="65"/>
      <c r="Q8" s="57"/>
    </row>
    <row r="9" spans="1:17" ht="15.75" thickBot="1">
      <c r="A9" s="203" t="str">
        <f>'NZ-Preis 0,30'!A9:C9</f>
        <v>Montageanleitung</v>
      </c>
      <c r="B9" s="204"/>
      <c r="C9" s="205"/>
      <c r="D9" s="78"/>
      <c r="E9" s="91">
        <f>'NZ-Preis 0,30'!E9</f>
        <v>12535</v>
      </c>
      <c r="F9" s="89">
        <f>E9/D2</f>
        <v>227.90909090909091</v>
      </c>
      <c r="G9" s="91">
        <f>'NZ-Preis 0,30'!G9</f>
        <v>1618</v>
      </c>
      <c r="H9" s="90">
        <f>G9/F9</f>
        <v>7.0993218986836855</v>
      </c>
      <c r="I9" s="47">
        <f>Q9/G9</f>
        <v>0.23895493875716373</v>
      </c>
      <c r="J9" s="95"/>
      <c r="K9" s="91">
        <f>'NZ-Preis 0,30'!K9</f>
        <v>15189</v>
      </c>
      <c r="L9" s="96">
        <f>K9/D2</f>
        <v>276.16363636363639</v>
      </c>
      <c r="M9" s="48">
        <f>(L9*100/F9)-100</f>
        <v>21.17271639409654</v>
      </c>
      <c r="N9" s="91">
        <f>'NZ-Preis 0,30'!N9</f>
        <v>2344</v>
      </c>
      <c r="O9" s="49">
        <f>N9/L9</f>
        <v>8.4877213773125284</v>
      </c>
      <c r="P9" s="50">
        <f>P7</f>
        <v>1.4</v>
      </c>
      <c r="Q9" s="51">
        <f>L9*P9</f>
        <v>386.62909090909091</v>
      </c>
    </row>
    <row r="10" spans="1:17" ht="15.75" thickBot="1">
      <c r="A10" s="93"/>
      <c r="B10" s="94"/>
      <c r="C10" s="94"/>
      <c r="D10" s="14"/>
      <c r="E10" s="52"/>
      <c r="F10" s="53"/>
      <c r="G10" s="52"/>
      <c r="H10" s="54"/>
      <c r="I10" s="63"/>
      <c r="J10" s="64"/>
      <c r="K10" s="52"/>
      <c r="L10" s="57"/>
      <c r="M10" s="58"/>
      <c r="N10" s="59"/>
      <c r="O10" s="60"/>
      <c r="P10" s="65"/>
      <c r="Q10" s="57"/>
    </row>
    <row r="11" spans="1:17"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0.20526711660432587</v>
      </c>
      <c r="J11" s="95"/>
      <c r="K11" s="91">
        <f>'NZ-Preis 0,30'!K11</f>
        <v>144250</v>
      </c>
      <c r="L11" s="96">
        <f>K11/D2</f>
        <v>2622.7272727272725</v>
      </c>
      <c r="M11" s="48">
        <f>(L11*100/F11)-100</f>
        <v>10.667843031953637</v>
      </c>
      <c r="N11" s="91">
        <f>'NZ-Preis 0,30'!N11</f>
        <v>22602</v>
      </c>
      <c r="O11" s="49">
        <f>N11/L11</f>
        <v>8.6177469670710583</v>
      </c>
      <c r="P11" s="50">
        <f>P9</f>
        <v>1.4</v>
      </c>
      <c r="Q11" s="51">
        <f>L11*P11</f>
        <v>3671.8181818181811</v>
      </c>
    </row>
    <row r="12" spans="1:17" ht="15.75" thickBot="1">
      <c r="A12" s="93"/>
      <c r="B12" s="94"/>
      <c r="C12" s="94"/>
      <c r="D12" s="14"/>
      <c r="E12" s="52"/>
      <c r="F12" s="53"/>
      <c r="G12" s="52"/>
      <c r="H12" s="54"/>
      <c r="I12" s="55"/>
      <c r="J12" s="56"/>
      <c r="K12" s="52"/>
      <c r="L12" s="57"/>
      <c r="M12" s="58"/>
      <c r="N12" s="59"/>
      <c r="O12" s="60"/>
      <c r="P12" s="61"/>
      <c r="Q12" s="62"/>
    </row>
    <row r="13" spans="1:17"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0.20090852449730953</v>
      </c>
      <c r="J13" s="95"/>
      <c r="K13" s="91">
        <f>'NZ-Preis 0,30'!K13</f>
        <v>12668</v>
      </c>
      <c r="L13" s="96">
        <f>K13/D2</f>
        <v>230.32727272727271</v>
      </c>
      <c r="M13" s="48">
        <f>(L13*100/F13)-100</f>
        <v>-1.6612327278373016</v>
      </c>
      <c r="N13" s="91">
        <f>'NZ-Preis 0,30'!N13</f>
        <v>1935</v>
      </c>
      <c r="O13" s="49">
        <f>N13/L13</f>
        <v>8.4010893590148417</v>
      </c>
      <c r="P13" s="50">
        <f>P11</f>
        <v>1.4</v>
      </c>
      <c r="Q13" s="51">
        <f>L13*P13</f>
        <v>322.4581818181818</v>
      </c>
    </row>
    <row r="14" spans="1:17" ht="15.75" thickBot="1">
      <c r="A14" s="93"/>
      <c r="B14" s="94"/>
      <c r="C14" s="94"/>
      <c r="D14" s="14"/>
      <c r="E14" s="52"/>
      <c r="F14" s="53"/>
      <c r="G14" s="52"/>
      <c r="H14" s="54"/>
      <c r="I14" s="55"/>
      <c r="J14" s="56"/>
      <c r="K14" s="52"/>
      <c r="L14" s="57"/>
      <c r="M14" s="58"/>
      <c r="N14" s="59"/>
      <c r="O14" s="60"/>
      <c r="P14" s="61"/>
      <c r="Q14" s="62"/>
    </row>
    <row r="15" spans="1:17"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0.22974670367800137</v>
      </c>
      <c r="J15" s="95"/>
      <c r="K15" s="91">
        <f>'NZ-Preis 0,30'!K15</f>
        <v>9459</v>
      </c>
      <c r="L15" s="96">
        <f>K15/D2</f>
        <v>171.98181818181817</v>
      </c>
      <c r="M15" s="48">
        <f>(L15*100/F15)-100</f>
        <v>10.193383038210612</v>
      </c>
      <c r="N15" s="91">
        <f>'NZ-Preis 0,30'!N15</f>
        <v>1384</v>
      </c>
      <c r="O15" s="49">
        <f>N15/L15</f>
        <v>8.0473623004545942</v>
      </c>
      <c r="P15" s="50">
        <f>P13</f>
        <v>1.4</v>
      </c>
      <c r="Q15" s="51">
        <f>L15*P15</f>
        <v>240.77454545454543</v>
      </c>
    </row>
    <row r="16" spans="1:17" ht="15.75" thickBot="1">
      <c r="A16" s="93"/>
      <c r="B16" s="94"/>
      <c r="C16" s="94"/>
      <c r="D16" s="14"/>
      <c r="E16" s="52"/>
      <c r="F16" s="53"/>
      <c r="G16" s="52"/>
      <c r="H16" s="54"/>
      <c r="I16" s="55"/>
      <c r="J16" s="56"/>
      <c r="K16" s="52"/>
      <c r="L16" s="57"/>
      <c r="M16" s="58"/>
      <c r="N16" s="59"/>
      <c r="O16" s="60"/>
      <c r="P16" s="61"/>
      <c r="Q16" s="62"/>
    </row>
    <row r="17" spans="1:17"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0.21713158705701077</v>
      </c>
      <c r="J17" s="95"/>
      <c r="K17" s="91">
        <f>'NZ-Preis 0,30'!K17</f>
        <v>12582</v>
      </c>
      <c r="L17" s="96">
        <f>K17/D2</f>
        <v>228.76363636363635</v>
      </c>
      <c r="M17" s="48">
        <f>(L17*100/F17)-100</f>
        <v>9.9536834746132996</v>
      </c>
      <c r="N17" s="91">
        <f>'NZ-Preis 0,30'!N17</f>
        <v>1885</v>
      </c>
      <c r="O17" s="49">
        <f>N17/L17</f>
        <v>8.2399459545382303</v>
      </c>
      <c r="P17" s="50">
        <f>P15</f>
        <v>1.4</v>
      </c>
      <c r="Q17" s="51">
        <f>L17*P17</f>
        <v>320.26909090909089</v>
      </c>
    </row>
    <row r="18" spans="1:17" ht="15.75" thickBot="1">
      <c r="A18" s="93"/>
      <c r="B18" s="94"/>
      <c r="C18" s="94"/>
      <c r="D18" s="14"/>
      <c r="E18" s="52"/>
      <c r="F18" s="53"/>
      <c r="G18" s="52"/>
      <c r="H18" s="54"/>
      <c r="I18" s="55"/>
      <c r="J18" s="56"/>
      <c r="K18" s="52"/>
      <c r="L18" s="57"/>
      <c r="M18" s="58"/>
      <c r="N18" s="59"/>
      <c r="O18" s="60"/>
      <c r="P18" s="61"/>
      <c r="Q18" s="62"/>
    </row>
    <row r="19" spans="1:17"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0.21827200983908987</v>
      </c>
      <c r="J19" s="95"/>
      <c r="K19" s="91">
        <f>'NZ-Preis 0,30'!K19</f>
        <v>7606</v>
      </c>
      <c r="L19" s="96">
        <f>K19/D2</f>
        <v>138.29090909090908</v>
      </c>
      <c r="M19" s="48">
        <f>(L19*100/F19)-100</f>
        <v>7.4142070329049403</v>
      </c>
      <c r="N19" s="91">
        <f>'NZ-Preis 0,30'!N19</f>
        <v>1115</v>
      </c>
      <c r="O19" s="49">
        <f>N19/L19</f>
        <v>8.0627136471206953</v>
      </c>
      <c r="P19" s="50">
        <f>P17</f>
        <v>1.4</v>
      </c>
      <c r="Q19" s="51">
        <f>L19*P19</f>
        <v>193.60727272727271</v>
      </c>
    </row>
    <row r="20" spans="1:17" ht="15.75" thickBot="1">
      <c r="A20" s="93"/>
      <c r="B20" s="94"/>
      <c r="C20" s="94"/>
      <c r="D20" s="14"/>
      <c r="E20" s="52"/>
      <c r="F20" s="53"/>
      <c r="G20" s="52"/>
      <c r="H20" s="54"/>
      <c r="I20" s="55"/>
      <c r="J20" s="56"/>
      <c r="K20" s="52"/>
      <c r="L20" s="57"/>
      <c r="M20" s="58"/>
      <c r="N20" s="59"/>
      <c r="O20" s="60"/>
      <c r="P20" s="61"/>
      <c r="Q20" s="62"/>
    </row>
    <row r="21" spans="1:17"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0.21492354740061162</v>
      </c>
      <c r="J21" s="95"/>
      <c r="K21" s="91">
        <f>'NZ-Preis 0,30'!K21</f>
        <v>2761</v>
      </c>
      <c r="L21" s="96">
        <f>K21/D2</f>
        <v>50.2</v>
      </c>
      <c r="M21" s="48">
        <f>(L21*100/F21)-100</f>
        <v>6.6023166023165913</v>
      </c>
      <c r="N21" s="91">
        <f>'NZ-Preis 0,30'!N21</f>
        <v>394</v>
      </c>
      <c r="O21" s="49">
        <f>N21/L21</f>
        <v>7.8486055776892423</v>
      </c>
      <c r="P21" s="50">
        <f>P19</f>
        <v>1.4</v>
      </c>
      <c r="Q21" s="51">
        <f>L21*P21</f>
        <v>70.28</v>
      </c>
    </row>
    <row r="22" spans="1:17" ht="15.75" thickBot="1">
      <c r="A22" s="93"/>
      <c r="B22" s="94"/>
      <c r="C22" s="94"/>
      <c r="D22" s="14"/>
      <c r="E22" s="52"/>
      <c r="F22" s="53"/>
      <c r="G22" s="52"/>
      <c r="H22" s="54"/>
      <c r="I22" s="55"/>
      <c r="J22" s="56"/>
      <c r="K22" s="52"/>
      <c r="L22" s="57"/>
      <c r="M22" s="58"/>
      <c r="N22" s="59"/>
      <c r="O22" s="60"/>
      <c r="P22" s="61"/>
      <c r="Q22" s="62"/>
    </row>
    <row r="23" spans="1:17"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0.21212121212121213</v>
      </c>
      <c r="J23" s="95"/>
      <c r="K23" s="91">
        <f>'NZ-Preis 0,30'!K23</f>
        <v>21150</v>
      </c>
      <c r="L23" s="96">
        <f>K23/D2</f>
        <v>384.54545454545456</v>
      </c>
      <c r="M23" s="48">
        <f>(L23*100/F23)-100</f>
        <v>16.16411270390509</v>
      </c>
      <c r="N23" s="91">
        <f>'NZ-Preis 0,30'!N23</f>
        <v>3360</v>
      </c>
      <c r="O23" s="49">
        <f>N23/L23</f>
        <v>8.7375886524822697</v>
      </c>
      <c r="P23" s="50">
        <f>P21</f>
        <v>1.4</v>
      </c>
      <c r="Q23" s="51">
        <f>L23*P23</f>
        <v>538.36363636363637</v>
      </c>
    </row>
    <row r="24" spans="1:17" ht="15.75" thickBot="1">
      <c r="A24" s="93"/>
      <c r="B24" s="94"/>
      <c r="C24" s="94"/>
      <c r="D24" s="14"/>
      <c r="E24" s="52"/>
      <c r="F24" s="53"/>
      <c r="G24" s="52"/>
      <c r="H24" s="54"/>
      <c r="I24" s="55"/>
      <c r="J24" s="56"/>
      <c r="K24" s="52"/>
      <c r="L24" s="57"/>
      <c r="M24" s="58"/>
      <c r="N24" s="59"/>
      <c r="O24" s="60"/>
      <c r="P24" s="61"/>
      <c r="Q24" s="62"/>
    </row>
    <row r="25" spans="1:17"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0.22179562373110759</v>
      </c>
      <c r="J25" s="95"/>
      <c r="K25" s="91">
        <f>'NZ-Preis 0,30'!K25</f>
        <v>7023</v>
      </c>
      <c r="L25" s="96">
        <f>K25/D2</f>
        <v>127.69090909090909</v>
      </c>
      <c r="M25" s="48">
        <f>(L25*100/F25)-100</f>
        <v>5.0718132854577931</v>
      </c>
      <c r="N25" s="91">
        <f>'NZ-Preis 0,30'!N25</f>
        <v>1070</v>
      </c>
      <c r="O25" s="49">
        <f>N25/L25</f>
        <v>8.37960985333903</v>
      </c>
      <c r="P25" s="50">
        <f>P23</f>
        <v>1.4</v>
      </c>
      <c r="Q25" s="51">
        <f>L25*P25</f>
        <v>178.76727272727271</v>
      </c>
    </row>
    <row r="26" spans="1:17" ht="15.75" thickBot="1">
      <c r="A26" s="93"/>
      <c r="B26" s="94"/>
      <c r="C26" s="94"/>
      <c r="D26" s="14"/>
      <c r="E26" s="52"/>
      <c r="F26" s="53"/>
      <c r="G26" s="52"/>
      <c r="H26" s="54"/>
      <c r="I26" s="55"/>
      <c r="J26" s="56"/>
      <c r="K26" s="52"/>
      <c r="L26" s="57"/>
      <c r="M26" s="58"/>
      <c r="N26" s="59"/>
      <c r="O26" s="60"/>
      <c r="P26" s="61"/>
      <c r="Q26" s="62"/>
    </row>
    <row r="27" spans="1:17"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0.21338709677419351</v>
      </c>
      <c r="J27" s="95"/>
      <c r="K27" s="91">
        <f>'NZ-Preis 0,30'!K27</f>
        <v>4158</v>
      </c>
      <c r="L27" s="96">
        <f>K27/D2</f>
        <v>75.599999999999994</v>
      </c>
      <c r="M27" s="48">
        <f>(L27*100/F27)-100</f>
        <v>2.615992102665345</v>
      </c>
      <c r="N27" s="91">
        <f>'NZ-Preis 0,30'!N27</f>
        <v>616</v>
      </c>
      <c r="O27" s="49">
        <f>N27/L27</f>
        <v>8.1481481481481488</v>
      </c>
      <c r="P27" s="50">
        <f>P25</f>
        <v>1.4</v>
      </c>
      <c r="Q27" s="51">
        <f>L27*P27</f>
        <v>105.83999999999999</v>
      </c>
    </row>
    <row r="28" spans="1:17" ht="15.75" thickBot="1">
      <c r="A28" s="93"/>
      <c r="B28" s="94"/>
      <c r="C28" s="94"/>
      <c r="D28" s="14"/>
      <c r="E28" s="52"/>
      <c r="F28" s="53"/>
      <c r="G28" s="52"/>
      <c r="H28" s="54"/>
      <c r="I28" s="55"/>
      <c r="J28" s="56"/>
      <c r="K28" s="52"/>
      <c r="L28" s="57"/>
      <c r="M28" s="58"/>
      <c r="N28" s="59"/>
      <c r="O28" s="60"/>
      <c r="P28" s="61"/>
      <c r="Q28" s="62"/>
    </row>
    <row r="29" spans="1:17"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0.20864024864024863</v>
      </c>
      <c r="J29" s="95"/>
      <c r="K29" s="91">
        <f>'NZ-Preis 0,30'!K29</f>
        <v>2877</v>
      </c>
      <c r="L29" s="96">
        <f>K29/D2</f>
        <v>52.309090909090912</v>
      </c>
      <c r="M29" s="48">
        <f>(L29*100/F29)-100</f>
        <v>18.737102765167151</v>
      </c>
      <c r="N29" s="91">
        <f>'NZ-Preis 0,30'!N29</f>
        <v>461</v>
      </c>
      <c r="O29" s="49">
        <f>N29/L29</f>
        <v>8.8129996524157104</v>
      </c>
      <c r="P29" s="50">
        <f>P27</f>
        <v>1.4</v>
      </c>
      <c r="Q29" s="51">
        <f>L29*P29</f>
        <v>73.232727272727274</v>
      </c>
    </row>
    <row r="30" spans="1:17" ht="15.75" thickBot="1">
      <c r="A30" s="93"/>
      <c r="B30" s="94"/>
      <c r="C30" s="94"/>
      <c r="D30" s="14"/>
      <c r="E30" s="52"/>
      <c r="F30" s="53"/>
      <c r="G30" s="52"/>
      <c r="H30" s="54"/>
      <c r="I30" s="55"/>
      <c r="J30" s="56"/>
      <c r="K30" s="52"/>
      <c r="L30" s="57"/>
      <c r="M30" s="58"/>
      <c r="N30" s="59"/>
      <c r="O30" s="60"/>
      <c r="P30" s="61"/>
      <c r="Q30" s="62"/>
    </row>
    <row r="31" spans="1:17"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0.24752761257434153</v>
      </c>
      <c r="J31" s="95"/>
      <c r="K31" s="91">
        <f>'NZ-Preis 0,30'!K31</f>
        <v>12486</v>
      </c>
      <c r="L31" s="96">
        <f>K31/D2</f>
        <v>227.01818181818183</v>
      </c>
      <c r="M31" s="48">
        <f>(L31*100/F31)-100</f>
        <v>11.392630921580874</v>
      </c>
      <c r="N31" s="91">
        <f>'NZ-Preis 0,30'!N31</f>
        <v>1762</v>
      </c>
      <c r="O31" s="49">
        <f>N31/L31</f>
        <v>7.7614928720166585</v>
      </c>
      <c r="P31" s="50">
        <f>P29</f>
        <v>1.4</v>
      </c>
      <c r="Q31" s="51">
        <f>L31*P31</f>
        <v>317.82545454545453</v>
      </c>
    </row>
    <row r="32" spans="1:17" ht="15.75" thickBot="1">
      <c r="A32" s="93"/>
      <c r="B32" s="94"/>
      <c r="C32" s="94"/>
      <c r="D32" s="14"/>
      <c r="E32" s="52"/>
      <c r="F32" s="53"/>
      <c r="G32" s="52"/>
      <c r="H32" s="54"/>
      <c r="I32" s="55"/>
      <c r="J32" s="56"/>
      <c r="K32" s="52"/>
      <c r="L32" s="57"/>
      <c r="M32" s="58"/>
      <c r="N32" s="59"/>
      <c r="O32" s="60"/>
      <c r="P32" s="61"/>
      <c r="Q32" s="62"/>
    </row>
    <row r="33" spans="1:17"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0.21242727880002429</v>
      </c>
      <c r="J33" s="95"/>
      <c r="K33" s="91">
        <f>'NZ-Preis 0,30'!K33</f>
        <v>12493</v>
      </c>
      <c r="L33" s="96">
        <f>K33/D2</f>
        <v>227.14545454545456</v>
      </c>
      <c r="M33" s="48">
        <f>(L33*100/F33)-100</f>
        <v>10.313465783664469</v>
      </c>
      <c r="N33" s="91">
        <f>'NZ-Preis 0,30'!N33</f>
        <v>1900</v>
      </c>
      <c r="O33" s="49">
        <f>N33/L33</f>
        <v>8.3646842231649714</v>
      </c>
      <c r="P33" s="50">
        <f>P31</f>
        <v>1.4</v>
      </c>
      <c r="Q33" s="51">
        <f>L33*P33</f>
        <v>318.00363636363636</v>
      </c>
    </row>
    <row r="34" spans="1:17" ht="15.75" thickBot="1">
      <c r="A34" s="93"/>
      <c r="B34" s="94"/>
      <c r="C34" s="94"/>
      <c r="D34" s="14"/>
      <c r="E34" s="52"/>
      <c r="F34" s="53"/>
      <c r="G34" s="52"/>
      <c r="H34" s="54"/>
      <c r="I34" s="55"/>
      <c r="J34" s="56"/>
      <c r="K34" s="52"/>
      <c r="L34" s="57"/>
      <c r="M34" s="58"/>
      <c r="N34" s="59"/>
      <c r="O34" s="60"/>
      <c r="P34" s="61"/>
      <c r="Q34" s="62"/>
    </row>
    <row r="35" spans="1:17"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0.27251729897399185</v>
      </c>
      <c r="J35" s="95"/>
      <c r="K35" s="91">
        <f>'NZ-Preis 0,30'!K35</f>
        <v>4079</v>
      </c>
      <c r="L35" s="96">
        <f>K35/D2</f>
        <v>74.163636363636357</v>
      </c>
      <c r="M35" s="48">
        <f>(L35*100/F35)-100</f>
        <v>33.73770491803279</v>
      </c>
      <c r="N35" s="91">
        <f>'NZ-Preis 0,30'!N35</f>
        <v>561</v>
      </c>
      <c r="O35" s="49">
        <f>N35/L35</f>
        <v>7.5643540083353766</v>
      </c>
      <c r="P35" s="50">
        <f>P33</f>
        <v>1.4</v>
      </c>
      <c r="Q35" s="51">
        <f>L35*P35</f>
        <v>103.82909090909089</v>
      </c>
    </row>
    <row r="36" spans="1:17" ht="15.75" thickBot="1">
      <c r="A36" s="93"/>
      <c r="B36" s="94"/>
      <c r="C36" s="94"/>
      <c r="D36" s="14"/>
      <c r="E36" s="52"/>
      <c r="F36" s="53"/>
      <c r="G36" s="52"/>
      <c r="H36" s="54"/>
      <c r="I36" s="55"/>
      <c r="J36" s="56"/>
      <c r="K36" s="52"/>
      <c r="L36" s="57"/>
      <c r="M36" s="58"/>
      <c r="N36" s="59"/>
      <c r="O36" s="60"/>
      <c r="P36" s="61"/>
      <c r="Q36" s="62"/>
    </row>
    <row r="37" spans="1:17"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0.21900532037936615</v>
      </c>
      <c r="J37" s="95"/>
      <c r="K37" s="91">
        <f>'NZ-Preis 0,30'!K37</f>
        <v>71007</v>
      </c>
      <c r="L37" s="96">
        <f>K37/D2</f>
        <v>1291.0363636363636</v>
      </c>
      <c r="M37" s="48">
        <f>(L37*100/F37)-100</f>
        <v>11.019559405243967</v>
      </c>
      <c r="N37" s="91">
        <f>'NZ-Preis 0,30'!N37</f>
        <v>10576</v>
      </c>
      <c r="O37" s="49">
        <f>N37/L37</f>
        <v>8.191868407340122</v>
      </c>
      <c r="P37" s="50">
        <f>P35</f>
        <v>1.4</v>
      </c>
      <c r="Q37" s="51">
        <f>L37*P37</f>
        <v>1807.4509090909089</v>
      </c>
    </row>
    <row r="38" spans="1:17" ht="15.75" thickBot="1">
      <c r="A38" s="93"/>
      <c r="B38" s="94"/>
      <c r="C38" s="94"/>
      <c r="D38" s="14"/>
      <c r="E38" s="52"/>
      <c r="F38" s="53"/>
      <c r="G38" s="52"/>
      <c r="H38" s="54"/>
      <c r="I38" s="55"/>
      <c r="J38" s="56"/>
      <c r="K38" s="52"/>
      <c r="L38" s="57"/>
      <c r="M38" s="58"/>
      <c r="N38" s="59"/>
      <c r="O38" s="60"/>
      <c r="P38" s="61"/>
      <c r="Q38" s="62"/>
    </row>
    <row r="39" spans="1:17"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0.20376227235254438</v>
      </c>
      <c r="J39" s="95"/>
      <c r="K39" s="91">
        <f>'NZ-Preis 0,30'!K39</f>
        <v>9710</v>
      </c>
      <c r="L39" s="96">
        <f>K39/D2</f>
        <v>176.54545454545453</v>
      </c>
      <c r="M39" s="48">
        <f>(L39*100/F39)-100</f>
        <v>9.7423146473779241</v>
      </c>
      <c r="N39" s="91">
        <f>'NZ-Preis 0,30'!N39</f>
        <v>1457</v>
      </c>
      <c r="O39" s="49">
        <f>N39/L39</f>
        <v>8.2528321318228635</v>
      </c>
      <c r="P39" s="50">
        <f>P37</f>
        <v>1.4</v>
      </c>
      <c r="Q39" s="51">
        <f>L39*P39</f>
        <v>247.16363636363633</v>
      </c>
    </row>
    <row r="40" spans="1:17" ht="15.75" thickBot="1">
      <c r="A40" s="93"/>
      <c r="B40" s="94"/>
      <c r="C40" s="94"/>
      <c r="D40" s="14"/>
      <c r="E40" s="52"/>
      <c r="F40" s="53"/>
      <c r="G40" s="52"/>
      <c r="H40" s="54"/>
      <c r="I40" s="55"/>
      <c r="J40" s="56"/>
      <c r="K40" s="52"/>
      <c r="L40" s="57"/>
      <c r="M40" s="58"/>
      <c r="N40" s="59"/>
      <c r="O40" s="60"/>
      <c r="P40" s="61"/>
      <c r="Q40" s="62"/>
    </row>
    <row r="41" spans="1:17"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0.25180271524316894</v>
      </c>
      <c r="J41" s="95"/>
      <c r="K41" s="91">
        <f>'NZ-Preis 0,30'!K41</f>
        <v>52330</v>
      </c>
      <c r="L41" s="96">
        <f>K41/D2</f>
        <v>951.4545454545455</v>
      </c>
      <c r="M41" s="48">
        <f>(L41*100/F41)-100</f>
        <v>25.80839043154225</v>
      </c>
      <c r="N41" s="91">
        <f>'NZ-Preis 0,30'!N41</f>
        <v>7999</v>
      </c>
      <c r="O41" s="49">
        <f>N41/L41</f>
        <v>8.40712784253774</v>
      </c>
      <c r="P41" s="50">
        <f>P39</f>
        <v>1.4</v>
      </c>
      <c r="Q41" s="51">
        <f>L41*P41</f>
        <v>1332.0363636363636</v>
      </c>
    </row>
    <row r="42" spans="1:17" ht="15.75" thickBot="1">
      <c r="A42" s="93"/>
      <c r="B42" s="94"/>
      <c r="C42" s="94"/>
      <c r="D42" s="14"/>
      <c r="E42" s="52"/>
      <c r="F42" s="53"/>
      <c r="G42" s="52"/>
      <c r="H42" s="54"/>
      <c r="I42" s="55"/>
      <c r="J42" s="56"/>
      <c r="K42" s="52"/>
      <c r="L42" s="57"/>
      <c r="M42" s="58"/>
      <c r="N42" s="59"/>
      <c r="O42" s="60"/>
      <c r="P42" s="61"/>
      <c r="Q42" s="62"/>
    </row>
    <row r="43" spans="1:17"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0.22237201281103719</v>
      </c>
      <c r="J43" s="95"/>
      <c r="K43" s="91">
        <f>'NZ-Preis 0,30'!K43</f>
        <v>16118</v>
      </c>
      <c r="L43" s="96">
        <f>K43/D2</f>
        <v>293.05454545454546</v>
      </c>
      <c r="M43" s="48">
        <f>(L43*100/F43)-100</f>
        <v>17.384021557060677</v>
      </c>
      <c r="N43" s="91">
        <f>'NZ-Preis 0,30'!N43</f>
        <v>2350</v>
      </c>
      <c r="O43" s="49">
        <f>N43/L43</f>
        <v>8.0189849857302384</v>
      </c>
      <c r="P43" s="50">
        <f>P41</f>
        <v>1.4</v>
      </c>
      <c r="Q43" s="51">
        <f>L43*P43</f>
        <v>410.27636363636361</v>
      </c>
    </row>
    <row r="44" spans="1:17">
      <c r="A44" s="7"/>
      <c r="B44" s="8"/>
      <c r="C44" s="8"/>
      <c r="D44" s="15"/>
      <c r="E44" s="66"/>
      <c r="F44" s="67"/>
      <c r="G44" s="66"/>
      <c r="H44" s="68"/>
      <c r="I44" s="69"/>
      <c r="J44" s="70"/>
      <c r="K44" s="66"/>
      <c r="L44" s="71"/>
      <c r="M44" s="72"/>
      <c r="N44" s="73"/>
      <c r="O44" s="74"/>
      <c r="P44" s="75"/>
      <c r="Q44" s="76"/>
    </row>
    <row r="45" spans="1:17">
      <c r="A45" s="9"/>
      <c r="B45" s="9"/>
      <c r="C45" s="9"/>
      <c r="E45" s="6"/>
      <c r="F45" s="77"/>
      <c r="G45" s="6"/>
      <c r="H45" s="78"/>
      <c r="I45" s="79"/>
      <c r="J45" s="79"/>
      <c r="K45" s="6"/>
      <c r="L45" s="80"/>
      <c r="N45" s="6"/>
      <c r="O45" s="6"/>
      <c r="P45" s="81"/>
      <c r="Q45" s="82"/>
    </row>
    <row r="46" spans="1:17">
      <c r="A46" s="9"/>
      <c r="B46" s="9"/>
      <c r="C46" s="9"/>
      <c r="E46" s="6"/>
      <c r="F46" s="77"/>
      <c r="G46" s="6"/>
      <c r="H46" s="78"/>
      <c r="I46" s="79"/>
      <c r="J46" s="79"/>
      <c r="K46" s="6"/>
      <c r="N46" s="6"/>
      <c r="O46" s="6"/>
      <c r="P46" s="81"/>
      <c r="Q46" s="82"/>
    </row>
    <row r="47" spans="1:17" ht="15.75" thickBot="1">
      <c r="A47" s="106"/>
      <c r="B47" s="106"/>
      <c r="C47" s="106"/>
      <c r="D47" s="6"/>
      <c r="E47" s="6"/>
      <c r="F47" s="77"/>
      <c r="G47" s="6"/>
      <c r="H47" s="78"/>
      <c r="I47" s="79"/>
      <c r="J47" s="79"/>
      <c r="K47" s="6"/>
      <c r="N47" s="6"/>
      <c r="O47" s="6"/>
      <c r="P47" s="81"/>
      <c r="Q47" s="82"/>
    </row>
    <row r="48" spans="1:17" ht="15.75">
      <c r="A48" s="103" t="s">
        <v>41</v>
      </c>
      <c r="B48" s="101"/>
      <c r="C48" s="101"/>
      <c r="D48" s="101"/>
      <c r="E48" s="101"/>
      <c r="F48" s="101"/>
      <c r="G48" s="115">
        <f>D1</f>
        <v>1.4</v>
      </c>
      <c r="H48" s="107"/>
      <c r="J48" s="83"/>
      <c r="K48" s="6"/>
      <c r="L48" s="77"/>
      <c r="M48" s="77"/>
      <c r="N48" s="6"/>
      <c r="O48" s="6"/>
      <c r="P48" s="81"/>
      <c r="Q48" s="82"/>
    </row>
    <row r="49" spans="1:17" ht="16.5" thickBot="1">
      <c r="A49" s="117" t="s">
        <v>72</v>
      </c>
      <c r="B49" s="100"/>
      <c r="C49" s="100"/>
      <c r="D49" s="100"/>
      <c r="E49" s="111"/>
      <c r="F49" s="100"/>
      <c r="G49" s="116">
        <f>(I5+I7+I9+I11+I13+I15+I17+I19+I21+I23+I25+I27+I29+I31+I33+I35+I37+I39+I41+I43)/20</f>
        <v>0.22246156796558605</v>
      </c>
      <c r="H49" s="112"/>
      <c r="I49" s="83"/>
      <c r="J49" s="83"/>
      <c r="K49" s="6"/>
      <c r="L49" s="77"/>
      <c r="M49" s="77"/>
      <c r="N49" s="6"/>
      <c r="O49" s="6"/>
      <c r="P49" s="81"/>
      <c r="Q49" s="82"/>
    </row>
    <row r="50" spans="1:17"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row>
    <row r="51" spans="1:17" ht="15.75">
      <c r="A51" s="100" t="s">
        <v>38</v>
      </c>
      <c r="B51" s="100"/>
      <c r="C51" s="100"/>
      <c r="D51" s="100"/>
      <c r="E51" s="100"/>
      <c r="F51" s="100"/>
      <c r="G51" s="113">
        <f>(O5+O7+O9+O11+O13+O15+O17+O19+O21+O23+O25+O27+O29+O31+O33+O35+O37+O39+O41+O43)/20</f>
        <v>8.2523414294786512</v>
      </c>
      <c r="H51" s="100"/>
      <c r="I51" s="79"/>
      <c r="J51" s="79"/>
      <c r="K51" s="6"/>
      <c r="N51" s="84"/>
      <c r="O51" s="84"/>
      <c r="P51" s="81"/>
      <c r="Q51" s="82"/>
    </row>
    <row r="52" spans="1:17"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row>
    <row r="53" spans="1:17">
      <c r="G53" s="114"/>
      <c r="H53" s="3"/>
      <c r="I53" s="79"/>
      <c r="J53" s="79"/>
      <c r="K53" s="6"/>
      <c r="L53" s="77"/>
      <c r="M53" s="77"/>
      <c r="N53" s="6"/>
      <c r="O53" s="6"/>
      <c r="P53" s="81"/>
      <c r="Q53" s="82"/>
    </row>
    <row r="54" spans="1:17" ht="15.75">
      <c r="A54" s="103"/>
      <c r="B54" s="103"/>
      <c r="C54" s="103"/>
      <c r="D54" s="101"/>
      <c r="E54" s="101"/>
      <c r="F54" s="104"/>
      <c r="G54" s="105"/>
      <c r="H54" s="101"/>
      <c r="I54" s="79"/>
      <c r="J54" s="79"/>
      <c r="K54" s="6"/>
      <c r="L54" s="77"/>
      <c r="M54" s="77"/>
      <c r="N54" s="6"/>
      <c r="O54" s="6"/>
      <c r="P54" s="81"/>
      <c r="Q54" s="82"/>
    </row>
    <row r="55" spans="1:17" ht="15.75">
      <c r="A55" s="97"/>
      <c r="B55" s="97"/>
      <c r="C55" s="97"/>
      <c r="D55" s="97"/>
      <c r="E55" s="97"/>
      <c r="F55" s="97"/>
      <c r="G55" s="99"/>
      <c r="H55" s="97"/>
    </row>
    <row r="56" spans="1:17" ht="15.75">
      <c r="A56" s="101" t="s">
        <v>73</v>
      </c>
      <c r="B56" s="101"/>
      <c r="C56" s="101"/>
      <c r="D56" s="101"/>
      <c r="E56" s="101"/>
      <c r="F56" s="101"/>
      <c r="G56" s="102">
        <f>G49*G50*20</f>
        <v>31.632152804965422</v>
      </c>
      <c r="H56" s="108" t="s">
        <v>4</v>
      </c>
    </row>
    <row r="57" spans="1:17" ht="15.75">
      <c r="A57" s="97" t="s">
        <v>74</v>
      </c>
      <c r="B57" s="97"/>
      <c r="C57" s="97"/>
      <c r="D57" s="97"/>
      <c r="E57" s="97"/>
      <c r="F57" s="97"/>
      <c r="G57" s="98">
        <f>G50*G49*25</f>
        <v>39.540191006206776</v>
      </c>
      <c r="H57" s="109" t="s">
        <v>4</v>
      </c>
    </row>
    <row r="58" spans="1:17" ht="15.75">
      <c r="A58" s="101" t="s">
        <v>75</v>
      </c>
      <c r="B58" s="101"/>
      <c r="C58" s="101"/>
      <c r="D58" s="101"/>
      <c r="E58" s="101"/>
      <c r="F58" s="101"/>
      <c r="G58" s="102">
        <f>G50*G49*30</f>
        <v>47.448229207448129</v>
      </c>
      <c r="H58" s="108" t="s">
        <v>4</v>
      </c>
    </row>
    <row r="59" spans="1:17" ht="15.75">
      <c r="A59" s="97" t="s">
        <v>76</v>
      </c>
      <c r="B59" s="97"/>
      <c r="C59" s="97"/>
      <c r="D59" s="97"/>
      <c r="E59" s="97"/>
      <c r="F59" s="97"/>
      <c r="G59" s="98">
        <f>G50*G49*35</f>
        <v>55.35626740868949</v>
      </c>
      <c r="H59" s="109" t="s">
        <v>4</v>
      </c>
    </row>
    <row r="60" spans="1:17" ht="15.75">
      <c r="A60" s="101" t="s">
        <v>77</v>
      </c>
      <c r="B60" s="101"/>
      <c r="C60" s="101"/>
      <c r="D60" s="101"/>
      <c r="E60" s="101"/>
      <c r="F60" s="101"/>
      <c r="G60" s="102">
        <f>G50*G49*40</f>
        <v>63.264305609930844</v>
      </c>
      <c r="H60" s="108" t="s">
        <v>4</v>
      </c>
    </row>
    <row r="61" spans="1:17" s="129" customFormat="1" ht="15.75">
      <c r="A61" s="97" t="s">
        <v>78</v>
      </c>
      <c r="B61" s="100"/>
      <c r="C61" s="100"/>
      <c r="D61" s="100"/>
      <c r="E61" s="100"/>
      <c r="F61" s="100"/>
      <c r="G61" s="113">
        <f>G50*G49*45</f>
        <v>71.172343811172198</v>
      </c>
      <c r="H61" s="118" t="s">
        <v>4</v>
      </c>
    </row>
    <row r="62" spans="1:17" ht="15.75">
      <c r="A62" s="101" t="s">
        <v>79</v>
      </c>
      <c r="B62" s="101"/>
      <c r="C62" s="101"/>
      <c r="D62" s="101"/>
      <c r="E62" s="101"/>
      <c r="F62" s="101"/>
      <c r="G62" s="119">
        <f>G50*G49*50</f>
        <v>79.080382012413551</v>
      </c>
      <c r="H62" s="108" t="s">
        <v>4</v>
      </c>
    </row>
    <row r="63" spans="1:17">
      <c r="A63" s="6"/>
      <c r="B63" s="6"/>
      <c r="C63" s="6"/>
      <c r="D63" s="6"/>
      <c r="E63" s="6"/>
      <c r="F63" s="6"/>
      <c r="G63" s="6"/>
      <c r="H63" s="78"/>
    </row>
    <row r="64" spans="1:17">
      <c r="A64" s="10" t="s">
        <v>42</v>
      </c>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Q65"/>
  <sheetViews>
    <sheetView zoomScaleNormal="100" workbookViewId="0">
      <pane ySplit="3" topLeftCell="A4" activePane="bottomLeft" state="frozen"/>
      <selection pane="bottomLeft" activeCell="O53" sqref="O53"/>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7" ht="19.5" thickBot="1">
      <c r="A1" s="2" t="s">
        <v>6</v>
      </c>
      <c r="B1" s="2"/>
      <c r="C1" s="2"/>
      <c r="D1" s="122">
        <v>1.45</v>
      </c>
      <c r="E1" s="16"/>
      <c r="F1" s="17"/>
      <c r="G1" s="18" t="s">
        <v>40</v>
      </c>
      <c r="H1" s="19"/>
      <c r="I1" s="17"/>
      <c r="J1" s="3"/>
      <c r="K1" s="20"/>
      <c r="L1" s="20"/>
      <c r="M1" s="20"/>
      <c r="N1" s="21" t="s">
        <v>2</v>
      </c>
      <c r="O1" s="22"/>
      <c r="P1" s="20"/>
      <c r="Q1" s="20"/>
    </row>
    <row r="2" spans="1:17"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row>
    <row r="3" spans="1:17">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row>
    <row r="4" spans="1:17" ht="15.75" thickBot="1">
      <c r="A4" s="11"/>
      <c r="B4" s="12"/>
      <c r="C4" s="12"/>
      <c r="D4" s="13"/>
      <c r="E4" s="87"/>
      <c r="F4" s="42"/>
      <c r="G4" s="87"/>
      <c r="H4" s="88"/>
      <c r="I4" s="87"/>
      <c r="J4" s="42"/>
      <c r="K4" s="43"/>
      <c r="L4" s="44"/>
      <c r="M4" s="45"/>
      <c r="N4" s="44"/>
      <c r="O4" s="45"/>
      <c r="P4" s="46"/>
      <c r="Q4" s="44"/>
    </row>
    <row r="5" spans="1:17" ht="15.75" thickBot="1">
      <c r="A5" s="203" t="str">
        <f>'NZ-Preis 0,30'!A5:C5</f>
        <v>Website</v>
      </c>
      <c r="B5" s="204"/>
      <c r="C5" s="205"/>
      <c r="D5" s="78"/>
      <c r="E5" s="91">
        <f>'NZ-Preis 0,30'!E5</f>
        <v>29829</v>
      </c>
      <c r="F5" s="89">
        <f>E5/D2</f>
        <v>542.34545454545457</v>
      </c>
      <c r="G5" s="91">
        <f>'NZ-Preis 0,30'!G5</f>
        <v>3962</v>
      </c>
      <c r="H5" s="90">
        <f>G5/F5</f>
        <v>7.3053069160883704</v>
      </c>
      <c r="I5" s="47">
        <f>Q5/G5</f>
        <v>0.22997315405442614</v>
      </c>
      <c r="J5" s="95"/>
      <c r="K5" s="91">
        <f>'NZ-Preis 0,30'!K5</f>
        <v>34561</v>
      </c>
      <c r="L5" s="96">
        <f>K5/D2</f>
        <v>628.38181818181818</v>
      </c>
      <c r="M5" s="48">
        <f>(L5*100/F5)-100</f>
        <v>15.863756746790031</v>
      </c>
      <c r="N5" s="91">
        <f>'NZ-Preis 0,30'!N5</f>
        <v>5184</v>
      </c>
      <c r="O5" s="49">
        <f>N5/L5</f>
        <v>8.2497612916292926</v>
      </c>
      <c r="P5" s="50">
        <f>D1</f>
        <v>1.45</v>
      </c>
      <c r="Q5" s="51">
        <f>L5*P5</f>
        <v>911.15363636363634</v>
      </c>
    </row>
    <row r="6" spans="1:17" ht="15.75" thickBot="1">
      <c r="A6" s="93"/>
      <c r="B6" s="94"/>
      <c r="C6" s="94"/>
      <c r="D6" s="14"/>
      <c r="E6" s="52"/>
      <c r="F6" s="53"/>
      <c r="G6" s="52"/>
      <c r="H6" s="54"/>
      <c r="I6" s="55"/>
      <c r="J6" s="56"/>
      <c r="K6" s="52"/>
      <c r="L6" s="57"/>
      <c r="M6" s="58"/>
      <c r="N6" s="59"/>
      <c r="O6" s="60"/>
      <c r="P6" s="61"/>
      <c r="Q6" s="62"/>
    </row>
    <row r="7" spans="1:17" ht="15.75" thickBot="1">
      <c r="A7" s="203" t="str">
        <f>'NZ-Preis 0,30'!A7:C7</f>
        <v>Kundenabkommen</v>
      </c>
      <c r="B7" s="204"/>
      <c r="C7" s="205"/>
      <c r="D7" s="78"/>
      <c r="E7" s="91">
        <f>'NZ-Preis 0,30'!E7</f>
        <v>17263</v>
      </c>
      <c r="F7" s="89">
        <f>E7/D2</f>
        <v>313.87272727272727</v>
      </c>
      <c r="G7" s="91">
        <f>'NZ-Preis 0,30'!G7</f>
        <v>2287</v>
      </c>
      <c r="H7" s="90">
        <f>G7/F7</f>
        <v>7.2863928633493602</v>
      </c>
      <c r="I7" s="47">
        <f>Q7/G7</f>
        <v>0.22436180784672258</v>
      </c>
      <c r="J7" s="95"/>
      <c r="K7" s="91">
        <f>'NZ-Preis 0,30'!K7</f>
        <v>19463</v>
      </c>
      <c r="L7" s="96">
        <f>K7/D2</f>
        <v>353.87272727272727</v>
      </c>
      <c r="M7" s="48">
        <f>(L7*100/F7)-100</f>
        <v>12.744019000173779</v>
      </c>
      <c r="N7" s="91">
        <f>'NZ-Preis 0,30'!N7</f>
        <v>2991</v>
      </c>
      <c r="O7" s="49">
        <f>N7/L7</f>
        <v>8.4521913374094435</v>
      </c>
      <c r="P7" s="50">
        <f>P5</f>
        <v>1.45</v>
      </c>
      <c r="Q7" s="51">
        <f>L7*P7</f>
        <v>513.11545454545455</v>
      </c>
    </row>
    <row r="8" spans="1:17" ht="15.75" thickBot="1">
      <c r="A8" s="93"/>
      <c r="B8" s="94"/>
      <c r="C8" s="94"/>
      <c r="D8" s="14"/>
      <c r="E8" s="52"/>
      <c r="F8" s="53"/>
      <c r="G8" s="52"/>
      <c r="H8" s="54"/>
      <c r="I8" s="63"/>
      <c r="J8" s="64"/>
      <c r="K8" s="52"/>
      <c r="L8" s="57"/>
      <c r="M8" s="58"/>
      <c r="N8" s="59"/>
      <c r="O8" s="60"/>
      <c r="P8" s="65"/>
      <c r="Q8" s="57"/>
    </row>
    <row r="9" spans="1:17" ht="15.75" thickBot="1">
      <c r="A9" s="203" t="str">
        <f>'NZ-Preis 0,30'!A9:C9</f>
        <v>Montageanleitung</v>
      </c>
      <c r="B9" s="204"/>
      <c r="C9" s="205"/>
      <c r="D9" s="78"/>
      <c r="E9" s="91">
        <f>'NZ-Preis 0,30'!E9</f>
        <v>12535</v>
      </c>
      <c r="F9" s="89">
        <f>E9/D2</f>
        <v>227.90909090909091</v>
      </c>
      <c r="G9" s="91">
        <f>'NZ-Preis 0,30'!G9</f>
        <v>1618</v>
      </c>
      <c r="H9" s="90">
        <f>G9/F9</f>
        <v>7.0993218986836855</v>
      </c>
      <c r="I9" s="47">
        <f>Q9/G9</f>
        <v>0.24748904371277672</v>
      </c>
      <c r="J9" s="95"/>
      <c r="K9" s="91">
        <f>'NZ-Preis 0,30'!K9</f>
        <v>15189</v>
      </c>
      <c r="L9" s="96">
        <f>K9/D2</f>
        <v>276.16363636363639</v>
      </c>
      <c r="M9" s="48">
        <f>(L9*100/F9)-100</f>
        <v>21.17271639409654</v>
      </c>
      <c r="N9" s="91">
        <f>'NZ-Preis 0,30'!N9</f>
        <v>2344</v>
      </c>
      <c r="O9" s="49">
        <f>N9/L9</f>
        <v>8.4877213773125284</v>
      </c>
      <c r="P9" s="50">
        <f>P7</f>
        <v>1.45</v>
      </c>
      <c r="Q9" s="51">
        <f>L9*P9</f>
        <v>400.43727272727273</v>
      </c>
    </row>
    <row r="10" spans="1:17" ht="15.75" thickBot="1">
      <c r="A10" s="93"/>
      <c r="B10" s="94"/>
      <c r="C10" s="94"/>
      <c r="D10" s="14"/>
      <c r="E10" s="52"/>
      <c r="F10" s="53"/>
      <c r="G10" s="52"/>
      <c r="H10" s="54"/>
      <c r="I10" s="63"/>
      <c r="J10" s="64"/>
      <c r="K10" s="52"/>
      <c r="L10" s="57"/>
      <c r="M10" s="58"/>
      <c r="N10" s="59"/>
      <c r="O10" s="60"/>
      <c r="P10" s="65"/>
      <c r="Q10" s="57"/>
    </row>
    <row r="11" spans="1:17"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0.21259808505448038</v>
      </c>
      <c r="J11" s="95"/>
      <c r="K11" s="91">
        <f>'NZ-Preis 0,30'!K11</f>
        <v>144250</v>
      </c>
      <c r="L11" s="96">
        <f>K11/D2</f>
        <v>2622.7272727272725</v>
      </c>
      <c r="M11" s="48">
        <f>(L11*100/F11)-100</f>
        <v>10.667843031953637</v>
      </c>
      <c r="N11" s="91">
        <f>'NZ-Preis 0,30'!N11</f>
        <v>22602</v>
      </c>
      <c r="O11" s="49">
        <f>N11/L11</f>
        <v>8.6177469670710583</v>
      </c>
      <c r="P11" s="50">
        <f>P9</f>
        <v>1.45</v>
      </c>
      <c r="Q11" s="51">
        <f>L11*P11</f>
        <v>3802.954545454545</v>
      </c>
    </row>
    <row r="12" spans="1:17" ht="15.75" thickBot="1">
      <c r="A12" s="93"/>
      <c r="B12" s="94"/>
      <c r="C12" s="94"/>
      <c r="D12" s="14"/>
      <c r="E12" s="52"/>
      <c r="F12" s="53"/>
      <c r="G12" s="52"/>
      <c r="H12" s="54"/>
      <c r="I12" s="55"/>
      <c r="J12" s="56"/>
      <c r="K12" s="52"/>
      <c r="L12" s="57"/>
      <c r="M12" s="58"/>
      <c r="N12" s="59"/>
      <c r="O12" s="60"/>
      <c r="P12" s="61"/>
      <c r="Q12" s="62"/>
    </row>
    <row r="13" spans="1:17"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0.208083828943642</v>
      </c>
      <c r="J13" s="95"/>
      <c r="K13" s="91">
        <f>'NZ-Preis 0,30'!K13</f>
        <v>12668</v>
      </c>
      <c r="L13" s="96">
        <f>K13/D2</f>
        <v>230.32727272727271</v>
      </c>
      <c r="M13" s="48">
        <f>(L13*100/F13)-100</f>
        <v>-1.6612327278373016</v>
      </c>
      <c r="N13" s="91">
        <f>'NZ-Preis 0,30'!N13</f>
        <v>1935</v>
      </c>
      <c r="O13" s="49">
        <f>N13/L13</f>
        <v>8.4010893590148417</v>
      </c>
      <c r="P13" s="50">
        <f>P11</f>
        <v>1.45</v>
      </c>
      <c r="Q13" s="51">
        <f>L13*P13</f>
        <v>333.97454545454542</v>
      </c>
    </row>
    <row r="14" spans="1:17" ht="15.75" thickBot="1">
      <c r="A14" s="93"/>
      <c r="B14" s="94"/>
      <c r="C14" s="94"/>
      <c r="D14" s="14"/>
      <c r="E14" s="52"/>
      <c r="F14" s="53"/>
      <c r="G14" s="52"/>
      <c r="H14" s="54"/>
      <c r="I14" s="55"/>
      <c r="J14" s="56"/>
      <c r="K14" s="52"/>
      <c r="L14" s="57"/>
      <c r="M14" s="58"/>
      <c r="N14" s="59"/>
      <c r="O14" s="60"/>
      <c r="P14" s="61"/>
      <c r="Q14" s="62"/>
    </row>
    <row r="15" spans="1:17"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0.23795194309507284</v>
      </c>
      <c r="J15" s="95"/>
      <c r="K15" s="91">
        <f>'NZ-Preis 0,30'!K15</f>
        <v>9459</v>
      </c>
      <c r="L15" s="96">
        <f>K15/D2</f>
        <v>171.98181818181817</v>
      </c>
      <c r="M15" s="48">
        <f>(L15*100/F15)-100</f>
        <v>10.193383038210612</v>
      </c>
      <c r="N15" s="91">
        <f>'NZ-Preis 0,30'!N15</f>
        <v>1384</v>
      </c>
      <c r="O15" s="49">
        <f>N15/L15</f>
        <v>8.0473623004545942</v>
      </c>
      <c r="P15" s="50">
        <f>P13</f>
        <v>1.45</v>
      </c>
      <c r="Q15" s="51">
        <f>L15*P15</f>
        <v>249.37363636363634</v>
      </c>
    </row>
    <row r="16" spans="1:17" ht="15.75" thickBot="1">
      <c r="A16" s="93"/>
      <c r="B16" s="94"/>
      <c r="C16" s="94"/>
      <c r="D16" s="14"/>
      <c r="E16" s="52"/>
      <c r="F16" s="53"/>
      <c r="G16" s="52"/>
      <c r="H16" s="54"/>
      <c r="I16" s="55"/>
      <c r="J16" s="56"/>
      <c r="K16" s="52"/>
      <c r="L16" s="57"/>
      <c r="M16" s="58"/>
      <c r="N16" s="59"/>
      <c r="O16" s="60"/>
      <c r="P16" s="61"/>
      <c r="Q16" s="62"/>
    </row>
    <row r="17" spans="1:17"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0.22488628659476115</v>
      </c>
      <c r="J17" s="95"/>
      <c r="K17" s="91">
        <f>'NZ-Preis 0,30'!K17</f>
        <v>12582</v>
      </c>
      <c r="L17" s="96">
        <f>K17/D2</f>
        <v>228.76363636363635</v>
      </c>
      <c r="M17" s="48">
        <f>(L17*100/F17)-100</f>
        <v>9.9536834746132996</v>
      </c>
      <c r="N17" s="91">
        <f>'NZ-Preis 0,30'!N17</f>
        <v>1885</v>
      </c>
      <c r="O17" s="49">
        <f>N17/L17</f>
        <v>8.2399459545382303</v>
      </c>
      <c r="P17" s="50">
        <f>P15</f>
        <v>1.45</v>
      </c>
      <c r="Q17" s="51">
        <f>L17*P17</f>
        <v>331.70727272727271</v>
      </c>
    </row>
    <row r="18" spans="1:17" ht="15.75" thickBot="1">
      <c r="A18" s="93"/>
      <c r="B18" s="94"/>
      <c r="C18" s="94"/>
      <c r="D18" s="14"/>
      <c r="E18" s="52"/>
      <c r="F18" s="53"/>
      <c r="G18" s="52"/>
      <c r="H18" s="54"/>
      <c r="I18" s="55"/>
      <c r="J18" s="56"/>
      <c r="K18" s="52"/>
      <c r="L18" s="57"/>
      <c r="M18" s="58"/>
      <c r="N18" s="59"/>
      <c r="O18" s="60"/>
      <c r="P18" s="61"/>
      <c r="Q18" s="62"/>
    </row>
    <row r="19" spans="1:17"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0.22606743876191451</v>
      </c>
      <c r="J19" s="95"/>
      <c r="K19" s="91">
        <f>'NZ-Preis 0,30'!K19</f>
        <v>7606</v>
      </c>
      <c r="L19" s="96">
        <f>K19/D2</f>
        <v>138.29090909090908</v>
      </c>
      <c r="M19" s="48">
        <f>(L19*100/F19)-100</f>
        <v>7.4142070329049403</v>
      </c>
      <c r="N19" s="91">
        <f>'NZ-Preis 0,30'!N19</f>
        <v>1115</v>
      </c>
      <c r="O19" s="49">
        <f>N19/L19</f>
        <v>8.0627136471206953</v>
      </c>
      <c r="P19" s="50">
        <f>P17</f>
        <v>1.45</v>
      </c>
      <c r="Q19" s="51">
        <f>L19*P19</f>
        <v>200.52181818181816</v>
      </c>
    </row>
    <row r="20" spans="1:17" ht="15.75" thickBot="1">
      <c r="A20" s="93"/>
      <c r="B20" s="94"/>
      <c r="C20" s="94"/>
      <c r="D20" s="14"/>
      <c r="E20" s="52"/>
      <c r="F20" s="53"/>
      <c r="G20" s="52"/>
      <c r="H20" s="54"/>
      <c r="I20" s="55"/>
      <c r="J20" s="56"/>
      <c r="K20" s="52"/>
      <c r="L20" s="57"/>
      <c r="M20" s="58"/>
      <c r="N20" s="59"/>
      <c r="O20" s="60"/>
      <c r="P20" s="61"/>
      <c r="Q20" s="62"/>
    </row>
    <row r="21" spans="1:17"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0.2225993883792049</v>
      </c>
      <c r="J21" s="95"/>
      <c r="K21" s="91">
        <f>'NZ-Preis 0,30'!K21</f>
        <v>2761</v>
      </c>
      <c r="L21" s="96">
        <f>K21/D2</f>
        <v>50.2</v>
      </c>
      <c r="M21" s="48">
        <f>(L21*100/F21)-100</f>
        <v>6.6023166023165913</v>
      </c>
      <c r="N21" s="91">
        <f>'NZ-Preis 0,30'!N21</f>
        <v>394</v>
      </c>
      <c r="O21" s="49">
        <f>N21/L21</f>
        <v>7.8486055776892423</v>
      </c>
      <c r="P21" s="50">
        <f>P19</f>
        <v>1.45</v>
      </c>
      <c r="Q21" s="51">
        <f>L21*P21</f>
        <v>72.790000000000006</v>
      </c>
    </row>
    <row r="22" spans="1:17" ht="15.75" thickBot="1">
      <c r="A22" s="93"/>
      <c r="B22" s="94"/>
      <c r="C22" s="94"/>
      <c r="D22" s="14"/>
      <c r="E22" s="52"/>
      <c r="F22" s="53"/>
      <c r="G22" s="52"/>
      <c r="H22" s="54"/>
      <c r="I22" s="55"/>
      <c r="J22" s="56"/>
      <c r="K22" s="52"/>
      <c r="L22" s="57"/>
      <c r="M22" s="58"/>
      <c r="N22" s="59"/>
      <c r="O22" s="60"/>
      <c r="P22" s="61"/>
      <c r="Q22" s="62"/>
    </row>
    <row r="23" spans="1:17"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0.2196969696969697</v>
      </c>
      <c r="J23" s="95"/>
      <c r="K23" s="91">
        <f>'NZ-Preis 0,30'!K23</f>
        <v>21150</v>
      </c>
      <c r="L23" s="96">
        <f>K23/D2</f>
        <v>384.54545454545456</v>
      </c>
      <c r="M23" s="48">
        <f>(L23*100/F23)-100</f>
        <v>16.16411270390509</v>
      </c>
      <c r="N23" s="91">
        <f>'NZ-Preis 0,30'!N23</f>
        <v>3360</v>
      </c>
      <c r="O23" s="49">
        <f>N23/L23</f>
        <v>8.7375886524822697</v>
      </c>
      <c r="P23" s="50">
        <f>P21</f>
        <v>1.45</v>
      </c>
      <c r="Q23" s="51">
        <f>L23*P23</f>
        <v>557.59090909090912</v>
      </c>
    </row>
    <row r="24" spans="1:17" ht="15.75" thickBot="1">
      <c r="A24" s="93"/>
      <c r="B24" s="94"/>
      <c r="C24" s="94"/>
      <c r="D24" s="14"/>
      <c r="E24" s="52"/>
      <c r="F24" s="53"/>
      <c r="G24" s="52"/>
      <c r="H24" s="54"/>
      <c r="I24" s="55"/>
      <c r="J24" s="56"/>
      <c r="K24" s="52"/>
      <c r="L24" s="57"/>
      <c r="M24" s="58"/>
      <c r="N24" s="59"/>
      <c r="O24" s="60"/>
      <c r="P24" s="61"/>
      <c r="Q24" s="62"/>
    </row>
    <row r="25" spans="1:17"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0.22971689600721859</v>
      </c>
      <c r="J25" s="95"/>
      <c r="K25" s="91">
        <f>'NZ-Preis 0,30'!K25</f>
        <v>7023</v>
      </c>
      <c r="L25" s="96">
        <f>K25/D2</f>
        <v>127.69090909090909</v>
      </c>
      <c r="M25" s="48">
        <f>(L25*100/F25)-100</f>
        <v>5.0718132854577931</v>
      </c>
      <c r="N25" s="91">
        <f>'NZ-Preis 0,30'!N25</f>
        <v>1070</v>
      </c>
      <c r="O25" s="49">
        <f>N25/L25</f>
        <v>8.37960985333903</v>
      </c>
      <c r="P25" s="50">
        <f>P23</f>
        <v>1.45</v>
      </c>
      <c r="Q25" s="51">
        <f>L25*P25</f>
        <v>185.15181818181819</v>
      </c>
    </row>
    <row r="26" spans="1:17" ht="15.75" thickBot="1">
      <c r="A26" s="93"/>
      <c r="B26" s="94"/>
      <c r="C26" s="94"/>
      <c r="D26" s="14"/>
      <c r="E26" s="52"/>
      <c r="F26" s="53"/>
      <c r="G26" s="52"/>
      <c r="H26" s="54"/>
      <c r="I26" s="55"/>
      <c r="J26" s="56"/>
      <c r="K26" s="52"/>
      <c r="L26" s="57"/>
      <c r="M26" s="58"/>
      <c r="N26" s="59"/>
      <c r="O26" s="60"/>
      <c r="P26" s="61"/>
      <c r="Q26" s="62"/>
    </row>
    <row r="27" spans="1:17"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0.221008064516129</v>
      </c>
      <c r="J27" s="95"/>
      <c r="K27" s="91">
        <f>'NZ-Preis 0,30'!K27</f>
        <v>4158</v>
      </c>
      <c r="L27" s="96">
        <f>K27/D2</f>
        <v>75.599999999999994</v>
      </c>
      <c r="M27" s="48">
        <f>(L27*100/F27)-100</f>
        <v>2.615992102665345</v>
      </c>
      <c r="N27" s="91">
        <f>'NZ-Preis 0,30'!N27</f>
        <v>616</v>
      </c>
      <c r="O27" s="49">
        <f>N27/L27</f>
        <v>8.1481481481481488</v>
      </c>
      <c r="P27" s="50">
        <f>P25</f>
        <v>1.45</v>
      </c>
      <c r="Q27" s="51">
        <f>L27*P27</f>
        <v>109.61999999999999</v>
      </c>
    </row>
    <row r="28" spans="1:17" ht="15.75" thickBot="1">
      <c r="A28" s="93"/>
      <c r="B28" s="94"/>
      <c r="C28" s="94"/>
      <c r="D28" s="14"/>
      <c r="E28" s="52"/>
      <c r="F28" s="53"/>
      <c r="G28" s="52"/>
      <c r="H28" s="54"/>
      <c r="I28" s="55"/>
      <c r="J28" s="56"/>
      <c r="K28" s="52"/>
      <c r="L28" s="57"/>
      <c r="M28" s="58"/>
      <c r="N28" s="59"/>
      <c r="O28" s="60"/>
      <c r="P28" s="61"/>
      <c r="Q28" s="62"/>
    </row>
    <row r="29" spans="1:17"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0.21609168609168608</v>
      </c>
      <c r="J29" s="95"/>
      <c r="K29" s="91">
        <f>'NZ-Preis 0,30'!K29</f>
        <v>2877</v>
      </c>
      <c r="L29" s="96">
        <f>K29/D2</f>
        <v>52.309090909090912</v>
      </c>
      <c r="M29" s="48">
        <f>(L29*100/F29)-100</f>
        <v>18.737102765167151</v>
      </c>
      <c r="N29" s="91">
        <f>'NZ-Preis 0,30'!N29</f>
        <v>461</v>
      </c>
      <c r="O29" s="49">
        <f>N29/L29</f>
        <v>8.8129996524157104</v>
      </c>
      <c r="P29" s="50">
        <f>P27</f>
        <v>1.45</v>
      </c>
      <c r="Q29" s="51">
        <f>L29*P29</f>
        <v>75.848181818181814</v>
      </c>
    </row>
    <row r="30" spans="1:17" ht="15.75" thickBot="1">
      <c r="A30" s="93"/>
      <c r="B30" s="94"/>
      <c r="C30" s="94"/>
      <c r="D30" s="14"/>
      <c r="E30" s="52"/>
      <c r="F30" s="53"/>
      <c r="G30" s="52"/>
      <c r="H30" s="54"/>
      <c r="I30" s="55"/>
      <c r="J30" s="56"/>
      <c r="K30" s="52"/>
      <c r="L30" s="57"/>
      <c r="M30" s="58"/>
      <c r="N30" s="59"/>
      <c r="O30" s="60"/>
      <c r="P30" s="61"/>
      <c r="Q30" s="62"/>
    </row>
    <row r="31" spans="1:17"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0.2563678844519966</v>
      </c>
      <c r="J31" s="95"/>
      <c r="K31" s="91">
        <f>'NZ-Preis 0,30'!K31</f>
        <v>12486</v>
      </c>
      <c r="L31" s="96">
        <f>K31/D2</f>
        <v>227.01818181818183</v>
      </c>
      <c r="M31" s="48">
        <f>(L31*100/F31)-100</f>
        <v>11.392630921580874</v>
      </c>
      <c r="N31" s="91">
        <f>'NZ-Preis 0,30'!N31</f>
        <v>1762</v>
      </c>
      <c r="O31" s="49">
        <f>N31/L31</f>
        <v>7.7614928720166585</v>
      </c>
      <c r="P31" s="50">
        <f>P29</f>
        <v>1.45</v>
      </c>
      <c r="Q31" s="51">
        <f>L31*P31</f>
        <v>329.17636363636365</v>
      </c>
    </row>
    <row r="32" spans="1:17" ht="15.75" thickBot="1">
      <c r="A32" s="93"/>
      <c r="B32" s="94"/>
      <c r="C32" s="94"/>
      <c r="D32" s="14"/>
      <c r="E32" s="52"/>
      <c r="F32" s="53"/>
      <c r="G32" s="52"/>
      <c r="H32" s="54"/>
      <c r="I32" s="55"/>
      <c r="J32" s="56"/>
      <c r="K32" s="52"/>
      <c r="L32" s="57"/>
      <c r="M32" s="58"/>
      <c r="N32" s="59"/>
      <c r="O32" s="60"/>
      <c r="P32" s="61"/>
      <c r="Q32" s="62"/>
    </row>
    <row r="33" spans="1:17"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0.2200139673285966</v>
      </c>
      <c r="J33" s="95"/>
      <c r="K33" s="91">
        <f>'NZ-Preis 0,30'!K33</f>
        <v>12493</v>
      </c>
      <c r="L33" s="96">
        <f>K33/D2</f>
        <v>227.14545454545456</v>
      </c>
      <c r="M33" s="48">
        <f>(L33*100/F33)-100</f>
        <v>10.313465783664469</v>
      </c>
      <c r="N33" s="91">
        <f>'NZ-Preis 0,30'!N33</f>
        <v>1900</v>
      </c>
      <c r="O33" s="49">
        <f>N33/L33</f>
        <v>8.3646842231649714</v>
      </c>
      <c r="P33" s="50">
        <f>P31</f>
        <v>1.45</v>
      </c>
      <c r="Q33" s="51">
        <f>L33*P33</f>
        <v>329.3609090909091</v>
      </c>
    </row>
    <row r="34" spans="1:17" ht="15.75" thickBot="1">
      <c r="A34" s="93"/>
      <c r="B34" s="94"/>
      <c r="C34" s="94"/>
      <c r="D34" s="14"/>
      <c r="E34" s="52"/>
      <c r="F34" s="53"/>
      <c r="G34" s="52"/>
      <c r="H34" s="54"/>
      <c r="I34" s="55"/>
      <c r="J34" s="56"/>
      <c r="K34" s="52"/>
      <c r="L34" s="57"/>
      <c r="M34" s="58"/>
      <c r="N34" s="59"/>
      <c r="O34" s="60"/>
      <c r="P34" s="61"/>
      <c r="Q34" s="62"/>
    </row>
    <row r="35" spans="1:17"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0.28225005965163441</v>
      </c>
      <c r="J35" s="95"/>
      <c r="K35" s="91">
        <f>'NZ-Preis 0,30'!K35</f>
        <v>4079</v>
      </c>
      <c r="L35" s="96">
        <f>K35/D2</f>
        <v>74.163636363636357</v>
      </c>
      <c r="M35" s="48">
        <f>(L35*100/F35)-100</f>
        <v>33.73770491803279</v>
      </c>
      <c r="N35" s="91">
        <f>'NZ-Preis 0,30'!N35</f>
        <v>561</v>
      </c>
      <c r="O35" s="49">
        <f>N35/L35</f>
        <v>7.5643540083353766</v>
      </c>
      <c r="P35" s="50">
        <f>P33</f>
        <v>1.45</v>
      </c>
      <c r="Q35" s="51">
        <f>L35*P35</f>
        <v>107.53727272727271</v>
      </c>
    </row>
    <row r="36" spans="1:17" ht="15.75" thickBot="1">
      <c r="A36" s="93"/>
      <c r="B36" s="94"/>
      <c r="C36" s="94"/>
      <c r="D36" s="14"/>
      <c r="E36" s="52"/>
      <c r="F36" s="53"/>
      <c r="G36" s="52"/>
      <c r="H36" s="54"/>
      <c r="I36" s="55"/>
      <c r="J36" s="56"/>
      <c r="K36" s="52"/>
      <c r="L36" s="57"/>
      <c r="M36" s="58"/>
      <c r="N36" s="59"/>
      <c r="O36" s="60"/>
      <c r="P36" s="61"/>
      <c r="Q36" s="62"/>
    </row>
    <row r="37" spans="1:17"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0.22682693896434356</v>
      </c>
      <c r="J37" s="95"/>
      <c r="K37" s="91">
        <f>'NZ-Preis 0,30'!K37</f>
        <v>71007</v>
      </c>
      <c r="L37" s="96">
        <f>K37/D2</f>
        <v>1291.0363636363636</v>
      </c>
      <c r="M37" s="48">
        <f>(L37*100/F37)-100</f>
        <v>11.019559405243967</v>
      </c>
      <c r="N37" s="91">
        <f>'NZ-Preis 0,30'!N37</f>
        <v>10576</v>
      </c>
      <c r="O37" s="49">
        <f>N37/L37</f>
        <v>8.191868407340122</v>
      </c>
      <c r="P37" s="50">
        <f>P35</f>
        <v>1.45</v>
      </c>
      <c r="Q37" s="51">
        <f>L37*P37</f>
        <v>1872.0027272727273</v>
      </c>
    </row>
    <row r="38" spans="1:17" ht="15.75" thickBot="1">
      <c r="A38" s="93"/>
      <c r="B38" s="94"/>
      <c r="C38" s="94"/>
      <c r="D38" s="14"/>
      <c r="E38" s="52"/>
      <c r="F38" s="53"/>
      <c r="G38" s="52"/>
      <c r="H38" s="54"/>
      <c r="I38" s="55"/>
      <c r="J38" s="56"/>
      <c r="K38" s="52"/>
      <c r="L38" s="57"/>
      <c r="M38" s="58"/>
      <c r="N38" s="59"/>
      <c r="O38" s="60"/>
      <c r="P38" s="61"/>
      <c r="Q38" s="62"/>
    </row>
    <row r="39" spans="1:17"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0.21103949636513525</v>
      </c>
      <c r="J39" s="95"/>
      <c r="K39" s="91">
        <f>'NZ-Preis 0,30'!K39</f>
        <v>9710</v>
      </c>
      <c r="L39" s="96">
        <f>K39/D2</f>
        <v>176.54545454545453</v>
      </c>
      <c r="M39" s="48">
        <f>(L39*100/F39)-100</f>
        <v>9.7423146473779241</v>
      </c>
      <c r="N39" s="91">
        <f>'NZ-Preis 0,30'!N39</f>
        <v>1457</v>
      </c>
      <c r="O39" s="49">
        <f>N39/L39</f>
        <v>8.2528321318228635</v>
      </c>
      <c r="P39" s="50">
        <f>P37</f>
        <v>1.45</v>
      </c>
      <c r="Q39" s="51">
        <f>L39*P39</f>
        <v>255.99090909090907</v>
      </c>
    </row>
    <row r="40" spans="1:17" ht="15.75" thickBot="1">
      <c r="A40" s="93"/>
      <c r="B40" s="94"/>
      <c r="C40" s="94"/>
      <c r="D40" s="14"/>
      <c r="E40" s="52"/>
      <c r="F40" s="53"/>
      <c r="G40" s="52"/>
      <c r="H40" s="54"/>
      <c r="I40" s="55"/>
      <c r="J40" s="56"/>
      <c r="K40" s="52"/>
      <c r="L40" s="57"/>
      <c r="M40" s="58"/>
      <c r="N40" s="59"/>
      <c r="O40" s="60"/>
      <c r="P40" s="61"/>
      <c r="Q40" s="62"/>
    </row>
    <row r="41" spans="1:17"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0.2607956693589964</v>
      </c>
      <c r="J41" s="95"/>
      <c r="K41" s="91">
        <f>'NZ-Preis 0,30'!K41</f>
        <v>52330</v>
      </c>
      <c r="L41" s="96">
        <f>K41/D2</f>
        <v>951.4545454545455</v>
      </c>
      <c r="M41" s="48">
        <f>(L41*100/F41)-100</f>
        <v>25.80839043154225</v>
      </c>
      <c r="N41" s="91">
        <f>'NZ-Preis 0,30'!N41</f>
        <v>7999</v>
      </c>
      <c r="O41" s="49">
        <f>N41/L41</f>
        <v>8.40712784253774</v>
      </c>
      <c r="P41" s="50">
        <f>P39</f>
        <v>1.45</v>
      </c>
      <c r="Q41" s="51">
        <f>L41*P41</f>
        <v>1379.609090909091</v>
      </c>
    </row>
    <row r="42" spans="1:17" ht="15.75" thickBot="1">
      <c r="A42" s="93"/>
      <c r="B42" s="94"/>
      <c r="C42" s="94"/>
      <c r="D42" s="14"/>
      <c r="E42" s="52"/>
      <c r="F42" s="53"/>
      <c r="G42" s="52"/>
      <c r="H42" s="54"/>
      <c r="I42" s="55"/>
      <c r="J42" s="56"/>
      <c r="K42" s="52"/>
      <c r="L42" s="57"/>
      <c r="M42" s="58"/>
      <c r="N42" s="59"/>
      <c r="O42" s="60"/>
      <c r="P42" s="61"/>
      <c r="Q42" s="62"/>
    </row>
    <row r="43" spans="1:17"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0.23031387041143139</v>
      </c>
      <c r="J43" s="95"/>
      <c r="K43" s="91">
        <f>'NZ-Preis 0,30'!K43</f>
        <v>16118</v>
      </c>
      <c r="L43" s="96">
        <f>K43/D2</f>
        <v>293.05454545454546</v>
      </c>
      <c r="M43" s="48">
        <f>(L43*100/F43)-100</f>
        <v>17.384021557060677</v>
      </c>
      <c r="N43" s="91">
        <f>'NZ-Preis 0,30'!N43</f>
        <v>2350</v>
      </c>
      <c r="O43" s="49">
        <f>N43/L43</f>
        <v>8.0189849857302384</v>
      </c>
      <c r="P43" s="50">
        <f>P41</f>
        <v>1.45</v>
      </c>
      <c r="Q43" s="51">
        <f>L43*P43</f>
        <v>424.92909090909092</v>
      </c>
    </row>
    <row r="44" spans="1:17">
      <c r="A44" s="7"/>
      <c r="B44" s="8"/>
      <c r="C44" s="8"/>
      <c r="D44" s="15"/>
      <c r="E44" s="66"/>
      <c r="F44" s="67"/>
      <c r="G44" s="66"/>
      <c r="H44" s="68"/>
      <c r="I44" s="69"/>
      <c r="J44" s="70"/>
      <c r="K44" s="66"/>
      <c r="L44" s="71"/>
      <c r="M44" s="72"/>
      <c r="N44" s="73"/>
      <c r="O44" s="74"/>
      <c r="P44" s="75"/>
      <c r="Q44" s="76"/>
    </row>
    <row r="45" spans="1:17">
      <c r="A45" s="9"/>
      <c r="B45" s="9"/>
      <c r="C45" s="9"/>
      <c r="D45" s="3"/>
      <c r="E45" s="6"/>
      <c r="F45" s="77"/>
      <c r="G45" s="6"/>
      <c r="H45" s="78"/>
      <c r="I45" s="79"/>
      <c r="J45" s="79"/>
      <c r="K45" s="6"/>
      <c r="L45" s="80"/>
      <c r="M45" s="3"/>
      <c r="N45" s="6"/>
      <c r="O45" s="6"/>
      <c r="P45" s="81"/>
      <c r="Q45" s="82"/>
    </row>
    <row r="46" spans="1:17">
      <c r="A46" s="9"/>
      <c r="B46" s="9"/>
      <c r="C46" s="9"/>
      <c r="D46" s="3"/>
      <c r="E46" s="6"/>
      <c r="F46" s="77"/>
      <c r="G46" s="6"/>
      <c r="H46" s="78"/>
      <c r="I46" s="79"/>
      <c r="J46" s="79"/>
      <c r="K46" s="6"/>
      <c r="L46" s="3"/>
      <c r="M46" s="3"/>
      <c r="N46" s="6"/>
      <c r="O46" s="6"/>
      <c r="P46" s="81"/>
      <c r="Q46" s="82"/>
    </row>
    <row r="47" spans="1:17" ht="15.75" thickBot="1">
      <c r="A47" s="106"/>
      <c r="B47" s="106"/>
      <c r="C47" s="106"/>
      <c r="D47" s="6"/>
      <c r="E47" s="6"/>
      <c r="F47" s="77"/>
      <c r="G47" s="6"/>
      <c r="H47" s="78"/>
      <c r="I47" s="79"/>
      <c r="J47" s="79"/>
      <c r="K47" s="6"/>
      <c r="L47" s="3"/>
      <c r="M47" s="3"/>
      <c r="N47" s="6"/>
      <c r="O47" s="6"/>
      <c r="P47" s="81"/>
      <c r="Q47" s="82"/>
    </row>
    <row r="48" spans="1:17" ht="15.75">
      <c r="A48" s="103" t="s">
        <v>41</v>
      </c>
      <c r="B48" s="101"/>
      <c r="C48" s="101"/>
      <c r="D48" s="101"/>
      <c r="E48" s="101"/>
      <c r="F48" s="101"/>
      <c r="G48" s="115">
        <f>D1</f>
        <v>1.45</v>
      </c>
      <c r="H48" s="107"/>
      <c r="I48" s="3"/>
      <c r="J48" s="83"/>
      <c r="K48" s="6"/>
      <c r="L48" s="77"/>
      <c r="M48" s="77"/>
      <c r="N48" s="6"/>
      <c r="O48" s="6"/>
      <c r="P48" s="81"/>
      <c r="Q48" s="82"/>
    </row>
    <row r="49" spans="1:17" ht="16.5" thickBot="1">
      <c r="A49" s="117" t="s">
        <v>72</v>
      </c>
      <c r="B49" s="100"/>
      <c r="C49" s="100"/>
      <c r="D49" s="100"/>
      <c r="E49" s="111"/>
      <c r="F49" s="100"/>
      <c r="G49" s="116">
        <f>(I5+I7+I9+I11+I13+I15+I17+I19+I21+I23+I25+I27+I29+I31+I33+I35+I37+I39+I41+I43)/20</f>
        <v>0.23040662396435696</v>
      </c>
      <c r="H49" s="112"/>
      <c r="I49" s="83"/>
      <c r="J49" s="83"/>
      <c r="K49" s="6"/>
      <c r="L49" s="77"/>
      <c r="M49" s="77"/>
      <c r="N49" s="6"/>
      <c r="O49" s="6"/>
      <c r="P49" s="81"/>
      <c r="Q49" s="82"/>
    </row>
    <row r="50" spans="1:17"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row>
    <row r="51" spans="1:17"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row>
    <row r="52" spans="1:17"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row>
    <row r="53" spans="1:17">
      <c r="A53" s="3"/>
      <c r="B53" s="3"/>
      <c r="C53" s="3"/>
      <c r="D53" s="3"/>
      <c r="E53" s="3"/>
      <c r="F53" s="3"/>
      <c r="G53" s="114"/>
      <c r="H53" s="3"/>
      <c r="I53" s="79"/>
      <c r="J53" s="79"/>
      <c r="K53" s="6"/>
      <c r="L53" s="77"/>
      <c r="M53" s="77"/>
      <c r="N53" s="6"/>
      <c r="O53" s="6"/>
      <c r="P53" s="81"/>
      <c r="Q53" s="82"/>
    </row>
    <row r="54" spans="1:17" ht="15.75">
      <c r="A54" s="103"/>
      <c r="B54" s="103"/>
      <c r="C54" s="103"/>
      <c r="D54" s="101"/>
      <c r="E54" s="101"/>
      <c r="F54" s="104"/>
      <c r="G54" s="105"/>
      <c r="H54" s="101"/>
      <c r="I54" s="79"/>
      <c r="J54" s="79"/>
      <c r="K54" s="6"/>
      <c r="L54" s="77"/>
      <c r="M54" s="77"/>
      <c r="N54" s="6"/>
      <c r="O54" s="6"/>
      <c r="P54" s="81"/>
      <c r="Q54" s="82"/>
    </row>
    <row r="55" spans="1:17" ht="15.75">
      <c r="A55" s="97"/>
      <c r="B55" s="97"/>
      <c r="C55" s="97"/>
      <c r="D55" s="97"/>
      <c r="E55" s="97"/>
      <c r="F55" s="97"/>
      <c r="G55" s="99"/>
      <c r="H55" s="97"/>
      <c r="I55" s="3"/>
      <c r="J55" s="3"/>
      <c r="K55" s="3"/>
      <c r="L55" s="3"/>
      <c r="M55" s="3"/>
      <c r="N55" s="3"/>
      <c r="O55" s="3"/>
      <c r="P55" s="3"/>
      <c r="Q55" s="3"/>
    </row>
    <row r="56" spans="1:17" ht="15.75">
      <c r="A56" s="101" t="s">
        <v>73</v>
      </c>
      <c r="B56" s="101"/>
      <c r="C56" s="101"/>
      <c r="D56" s="101"/>
      <c r="E56" s="101"/>
      <c r="F56" s="101"/>
      <c r="G56" s="102">
        <f>G49*G50*20</f>
        <v>32.7618725479999</v>
      </c>
      <c r="H56" s="108" t="s">
        <v>4</v>
      </c>
      <c r="I56" s="3"/>
      <c r="J56" s="3"/>
      <c r="K56" s="3"/>
      <c r="L56" s="3"/>
      <c r="M56" s="3"/>
      <c r="N56" s="3"/>
      <c r="O56" s="3"/>
      <c r="P56" s="3"/>
      <c r="Q56" s="3"/>
    </row>
    <row r="57" spans="1:17" ht="15.75">
      <c r="A57" s="97" t="s">
        <v>74</v>
      </c>
      <c r="B57" s="97"/>
      <c r="C57" s="97"/>
      <c r="D57" s="97"/>
      <c r="E57" s="97"/>
      <c r="F57" s="97"/>
      <c r="G57" s="98">
        <f>G50*G49*25</f>
        <v>40.952340684999875</v>
      </c>
      <c r="H57" s="109" t="s">
        <v>4</v>
      </c>
      <c r="I57" s="3"/>
      <c r="J57" s="3"/>
      <c r="K57" s="3"/>
      <c r="L57" s="3"/>
      <c r="M57" s="3"/>
      <c r="N57" s="3"/>
      <c r="O57" s="3"/>
      <c r="P57" s="3"/>
      <c r="Q57" s="3"/>
    </row>
    <row r="58" spans="1:17" ht="15.75">
      <c r="A58" s="101" t="s">
        <v>75</v>
      </c>
      <c r="B58" s="101"/>
      <c r="C58" s="101"/>
      <c r="D58" s="101"/>
      <c r="E58" s="101"/>
      <c r="F58" s="101"/>
      <c r="G58" s="102">
        <f>G50*G49*30</f>
        <v>49.142808821999843</v>
      </c>
      <c r="H58" s="108" t="s">
        <v>4</v>
      </c>
      <c r="I58" s="3"/>
      <c r="J58" s="3"/>
      <c r="K58" s="3"/>
      <c r="L58" s="3"/>
      <c r="M58" s="3"/>
      <c r="N58" s="3"/>
      <c r="O58" s="3"/>
      <c r="P58" s="3"/>
      <c r="Q58" s="3"/>
    </row>
    <row r="59" spans="1:17" ht="15.75">
      <c r="A59" s="97" t="s">
        <v>76</v>
      </c>
      <c r="B59" s="97"/>
      <c r="C59" s="97"/>
      <c r="D59" s="97"/>
      <c r="E59" s="97"/>
      <c r="F59" s="97"/>
      <c r="G59" s="98">
        <f>G50*G49*35</f>
        <v>57.333276958999818</v>
      </c>
      <c r="H59" s="109" t="s">
        <v>4</v>
      </c>
      <c r="I59" s="3"/>
      <c r="J59" s="3"/>
      <c r="K59" s="3"/>
      <c r="L59" s="3"/>
      <c r="M59" s="3"/>
      <c r="N59" s="3"/>
      <c r="O59" s="3"/>
      <c r="P59" s="3"/>
      <c r="Q59" s="3"/>
    </row>
    <row r="60" spans="1:17" ht="15.75">
      <c r="A60" s="101" t="s">
        <v>77</v>
      </c>
      <c r="B60" s="101"/>
      <c r="C60" s="101"/>
      <c r="D60" s="101"/>
      <c r="E60" s="101"/>
      <c r="F60" s="101"/>
      <c r="G60" s="102">
        <f>G50*G49*40</f>
        <v>65.5237450959998</v>
      </c>
      <c r="H60" s="108" t="s">
        <v>4</v>
      </c>
      <c r="I60" s="3"/>
      <c r="J60" s="3"/>
      <c r="K60" s="3"/>
      <c r="L60" s="3"/>
      <c r="M60" s="3"/>
      <c r="N60" s="3"/>
      <c r="O60" s="3"/>
      <c r="P60" s="3"/>
      <c r="Q60" s="3"/>
    </row>
    <row r="61" spans="1:17" s="120" customFormat="1" ht="15.75">
      <c r="A61" s="97" t="s">
        <v>78</v>
      </c>
      <c r="B61" s="100"/>
      <c r="C61" s="100"/>
      <c r="D61" s="100"/>
      <c r="E61" s="100"/>
      <c r="F61" s="100"/>
      <c r="G61" s="113">
        <f>G50*G49*45</f>
        <v>73.714213232999768</v>
      </c>
      <c r="H61" s="118" t="s">
        <v>4</v>
      </c>
      <c r="I61" s="129"/>
      <c r="J61" s="129"/>
      <c r="K61" s="129"/>
      <c r="L61" s="129"/>
      <c r="M61" s="129"/>
      <c r="N61" s="129"/>
      <c r="O61" s="129"/>
      <c r="P61" s="129"/>
      <c r="Q61" s="129"/>
    </row>
    <row r="62" spans="1:17" ht="15.75">
      <c r="A62" s="101" t="s">
        <v>79</v>
      </c>
      <c r="B62" s="101"/>
      <c r="C62" s="101"/>
      <c r="D62" s="101"/>
      <c r="E62" s="101"/>
      <c r="F62" s="101"/>
      <c r="G62" s="119">
        <f>G50*G49*50</f>
        <v>81.90468136999975</v>
      </c>
      <c r="H62" s="108" t="s">
        <v>4</v>
      </c>
      <c r="I62" s="3"/>
      <c r="J62" s="3"/>
      <c r="K62" s="3"/>
      <c r="L62" s="3"/>
      <c r="M62" s="3"/>
      <c r="N62" s="3"/>
      <c r="O62" s="3"/>
      <c r="P62" s="3"/>
      <c r="Q62" s="3"/>
    </row>
    <row r="63" spans="1:17">
      <c r="A63" s="6"/>
      <c r="B63" s="6"/>
      <c r="C63" s="6"/>
      <c r="D63" s="6"/>
      <c r="E63" s="6"/>
      <c r="F63" s="6"/>
      <c r="G63" s="6"/>
      <c r="H63" s="78"/>
      <c r="I63" s="3"/>
      <c r="J63" s="3"/>
      <c r="K63" s="3"/>
      <c r="L63" s="3"/>
      <c r="M63" s="3"/>
      <c r="N63" s="3"/>
      <c r="O63" s="3"/>
      <c r="P63" s="3"/>
      <c r="Q63" s="3"/>
    </row>
    <row r="64" spans="1:17">
      <c r="A64" s="10" t="s">
        <v>42</v>
      </c>
      <c r="B64" s="3"/>
      <c r="C64" s="3"/>
      <c r="D64" s="3"/>
      <c r="E64" s="3"/>
      <c r="F64" s="3"/>
      <c r="G64" s="3"/>
      <c r="H64" s="10"/>
      <c r="I64" s="3"/>
      <c r="J64" s="3"/>
      <c r="K64" s="3"/>
      <c r="L64" s="3"/>
      <c r="M64" s="3"/>
      <c r="N64" s="3"/>
      <c r="O64" s="3"/>
      <c r="P64" s="3"/>
      <c r="Q64" s="3"/>
    </row>
    <row r="65" spans="1:17">
      <c r="A65" s="3"/>
      <c r="B65" s="3"/>
      <c r="C65" s="3"/>
      <c r="D65" s="3"/>
      <c r="E65" s="3"/>
      <c r="F65" s="3"/>
      <c r="G65" s="3"/>
      <c r="H65" s="10"/>
      <c r="I65" s="3"/>
      <c r="J65" s="3"/>
      <c r="K65" s="3"/>
      <c r="L65" s="3"/>
      <c r="M65" s="3"/>
      <c r="N65" s="3"/>
      <c r="O65" s="3"/>
      <c r="P65" s="3"/>
      <c r="Q65"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K53" sqref="K53"/>
    </sheetView>
  </sheetViews>
  <sheetFormatPr baseColWidth="10" defaultRowHeight="15"/>
  <cols>
    <col min="1" max="2" width="11.42578125" style="3" customWidth="1"/>
    <col min="3" max="3" width="12.7109375" style="3" customWidth="1"/>
    <col min="4" max="4" width="12.5703125" style="3" customWidth="1"/>
    <col min="5" max="5" width="11.7109375" style="3" customWidth="1"/>
    <col min="6" max="6" width="11.5703125" style="3" customWidth="1"/>
    <col min="7" max="7" width="10.140625" style="3" customWidth="1"/>
    <col min="8" max="8" width="9.140625" style="10" customWidth="1"/>
    <col min="9" max="9" width="8.85546875" style="3" customWidth="1"/>
    <col min="10" max="10" width="6.140625" style="3" customWidth="1"/>
    <col min="11" max="11" width="9.85546875" style="3" customWidth="1"/>
    <col min="12" max="12" width="10.140625" style="3" customWidth="1"/>
    <col min="13" max="13" width="9.5703125" style="3" customWidth="1"/>
    <col min="14" max="15" width="9.7109375" style="3" customWidth="1"/>
    <col min="16" max="16" width="8" style="3" customWidth="1"/>
    <col min="17" max="17" width="10.42578125" style="3" customWidth="1"/>
    <col min="18" max="16384" width="11.42578125" style="3"/>
  </cols>
  <sheetData>
    <row r="1" spans="1:17" ht="19.5" thickBot="1">
      <c r="A1" s="2" t="s">
        <v>6</v>
      </c>
      <c r="B1" s="2"/>
      <c r="C1" s="2"/>
      <c r="D1" s="122">
        <v>1.5</v>
      </c>
      <c r="E1" s="16"/>
      <c r="F1" s="17"/>
      <c r="G1" s="18" t="s">
        <v>40</v>
      </c>
      <c r="H1" s="19"/>
      <c r="I1" s="17"/>
      <c r="K1" s="20"/>
      <c r="L1" s="20"/>
      <c r="M1" s="20"/>
      <c r="N1" s="21" t="s">
        <v>2</v>
      </c>
      <c r="O1" s="22"/>
      <c r="P1" s="20"/>
      <c r="Q1" s="20"/>
    </row>
    <row r="2" spans="1:17"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row>
    <row r="3" spans="1:17">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row>
    <row r="4" spans="1:17" ht="15.75" thickBot="1">
      <c r="A4" s="11"/>
      <c r="B4" s="12"/>
      <c r="C4" s="12"/>
      <c r="D4" s="13"/>
      <c r="E4" s="87"/>
      <c r="F4" s="42"/>
      <c r="G4" s="87"/>
      <c r="H4" s="88"/>
      <c r="I4" s="87"/>
      <c r="J4" s="42"/>
      <c r="K4" s="43"/>
      <c r="L4" s="44"/>
      <c r="M4" s="45"/>
      <c r="N4" s="44"/>
      <c r="O4" s="45"/>
      <c r="P4" s="46"/>
      <c r="Q4" s="44"/>
    </row>
    <row r="5" spans="1:17" ht="15.75" thickBot="1">
      <c r="A5" s="203" t="str">
        <f>'NZ-Preis 0,30'!A5:C5</f>
        <v>Website</v>
      </c>
      <c r="B5" s="204"/>
      <c r="C5" s="205"/>
      <c r="D5" s="78"/>
      <c r="E5" s="91">
        <f>'NZ-Preis 0,30'!E5</f>
        <v>29829</v>
      </c>
      <c r="F5" s="89">
        <f>E5/D2</f>
        <v>542.34545454545457</v>
      </c>
      <c r="G5" s="91">
        <f>'NZ-Preis 0,30'!G5</f>
        <v>3962</v>
      </c>
      <c r="H5" s="90">
        <f>G5/F5</f>
        <v>7.3053069160883704</v>
      </c>
      <c r="I5" s="47">
        <f>Q5/G5</f>
        <v>0.23790326281492358</v>
      </c>
      <c r="J5" s="95"/>
      <c r="K5" s="91">
        <f>'NZ-Preis 0,30'!K5</f>
        <v>34561</v>
      </c>
      <c r="L5" s="96">
        <f>K5/D2</f>
        <v>628.38181818181818</v>
      </c>
      <c r="M5" s="48">
        <f>(L5*100/F5)-100</f>
        <v>15.863756746790031</v>
      </c>
      <c r="N5" s="91">
        <f>'NZ-Preis 0,30'!N5</f>
        <v>5184</v>
      </c>
      <c r="O5" s="49">
        <f>N5/L5</f>
        <v>8.2497612916292926</v>
      </c>
      <c r="P5" s="50">
        <f>D1</f>
        <v>1.5</v>
      </c>
      <c r="Q5" s="51">
        <f>L5*P5</f>
        <v>942.57272727272721</v>
      </c>
    </row>
    <row r="6" spans="1:17" ht="15.75" thickBot="1">
      <c r="A6" s="93"/>
      <c r="B6" s="94"/>
      <c r="C6" s="94"/>
      <c r="D6" s="14"/>
      <c r="E6" s="52"/>
      <c r="F6" s="53"/>
      <c r="G6" s="52"/>
      <c r="H6" s="54"/>
      <c r="I6" s="55"/>
      <c r="J6" s="56"/>
      <c r="K6" s="52"/>
      <c r="L6" s="57"/>
      <c r="M6" s="58"/>
      <c r="N6" s="59"/>
      <c r="O6" s="60"/>
      <c r="P6" s="61"/>
      <c r="Q6" s="62"/>
    </row>
    <row r="7" spans="1:17" ht="15.75" thickBot="1">
      <c r="A7" s="203" t="str">
        <f>'NZ-Preis 0,30'!A7:C7</f>
        <v>Kundenabkommen</v>
      </c>
      <c r="B7" s="204"/>
      <c r="C7" s="205"/>
      <c r="D7" s="78"/>
      <c r="E7" s="91">
        <f>'NZ-Preis 0,30'!E7</f>
        <v>17263</v>
      </c>
      <c r="F7" s="89">
        <f>E7/D2</f>
        <v>313.87272727272727</v>
      </c>
      <c r="G7" s="91">
        <f>'NZ-Preis 0,30'!G7</f>
        <v>2287</v>
      </c>
      <c r="H7" s="90">
        <f>G7/F7</f>
        <v>7.2863928633493602</v>
      </c>
      <c r="I7" s="47">
        <f>Q7/G7</f>
        <v>0.23209842191040264</v>
      </c>
      <c r="J7" s="95"/>
      <c r="K7" s="91">
        <f>'NZ-Preis 0,30'!K7</f>
        <v>19463</v>
      </c>
      <c r="L7" s="96">
        <f>K7/D2</f>
        <v>353.87272727272727</v>
      </c>
      <c r="M7" s="48">
        <f>(L7*100/F7)-100</f>
        <v>12.744019000173779</v>
      </c>
      <c r="N7" s="91">
        <f>'NZ-Preis 0,30'!N7</f>
        <v>2991</v>
      </c>
      <c r="O7" s="49">
        <f>N7/L7</f>
        <v>8.4521913374094435</v>
      </c>
      <c r="P7" s="50">
        <f>P5</f>
        <v>1.5</v>
      </c>
      <c r="Q7" s="51">
        <f>L7*P7</f>
        <v>530.80909090909086</v>
      </c>
    </row>
    <row r="8" spans="1:17" ht="15.75" thickBot="1">
      <c r="A8" s="93"/>
      <c r="B8" s="94"/>
      <c r="C8" s="94"/>
      <c r="D8" s="14"/>
      <c r="E8" s="52"/>
      <c r="F8" s="53"/>
      <c r="G8" s="52"/>
      <c r="H8" s="54"/>
      <c r="I8" s="63"/>
      <c r="J8" s="64"/>
      <c r="K8" s="52"/>
      <c r="L8" s="57"/>
      <c r="M8" s="58"/>
      <c r="N8" s="59"/>
      <c r="O8" s="60"/>
      <c r="P8" s="65"/>
      <c r="Q8" s="57"/>
    </row>
    <row r="9" spans="1:17" ht="15.75" thickBot="1">
      <c r="A9" s="203" t="str">
        <f>'NZ-Preis 0,30'!A9:C9</f>
        <v>Montageanleitung</v>
      </c>
      <c r="B9" s="204"/>
      <c r="C9" s="205"/>
      <c r="D9" s="78"/>
      <c r="E9" s="91">
        <f>'NZ-Preis 0,30'!E9</f>
        <v>12535</v>
      </c>
      <c r="F9" s="89">
        <f>E9/D2</f>
        <v>227.90909090909091</v>
      </c>
      <c r="G9" s="91">
        <f>'NZ-Preis 0,30'!G9</f>
        <v>1618</v>
      </c>
      <c r="H9" s="90">
        <f>G9/F9</f>
        <v>7.0993218986836855</v>
      </c>
      <c r="I9" s="47">
        <f>Q9/G9</f>
        <v>0.25602314866838971</v>
      </c>
      <c r="J9" s="95"/>
      <c r="K9" s="91">
        <f>'NZ-Preis 0,30'!K9</f>
        <v>15189</v>
      </c>
      <c r="L9" s="96">
        <f>K9/D2</f>
        <v>276.16363636363639</v>
      </c>
      <c r="M9" s="48">
        <f>(L9*100/F9)-100</f>
        <v>21.17271639409654</v>
      </c>
      <c r="N9" s="91">
        <f>'NZ-Preis 0,30'!N9</f>
        <v>2344</v>
      </c>
      <c r="O9" s="49">
        <f>N9/L9</f>
        <v>8.4877213773125284</v>
      </c>
      <c r="P9" s="50">
        <f>P7</f>
        <v>1.5</v>
      </c>
      <c r="Q9" s="51">
        <f>L9*P9</f>
        <v>414.24545454545455</v>
      </c>
    </row>
    <row r="10" spans="1:17" ht="15.75" thickBot="1">
      <c r="A10" s="93"/>
      <c r="B10" s="94"/>
      <c r="C10" s="94"/>
      <c r="D10" s="14"/>
      <c r="E10" s="52"/>
      <c r="F10" s="53"/>
      <c r="G10" s="52"/>
      <c r="H10" s="54"/>
      <c r="I10" s="63"/>
      <c r="J10" s="64"/>
      <c r="K10" s="52"/>
      <c r="L10" s="57"/>
      <c r="M10" s="58"/>
      <c r="N10" s="59"/>
      <c r="O10" s="60"/>
      <c r="P10" s="65"/>
      <c r="Q10" s="57"/>
    </row>
    <row r="11" spans="1:17"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0.2199290535046349</v>
      </c>
      <c r="J11" s="95"/>
      <c r="K11" s="91">
        <f>'NZ-Preis 0,30'!K11</f>
        <v>144250</v>
      </c>
      <c r="L11" s="96">
        <f>K11/D2</f>
        <v>2622.7272727272725</v>
      </c>
      <c r="M11" s="48">
        <f>(L11*100/F11)-100</f>
        <v>10.667843031953637</v>
      </c>
      <c r="N11" s="91">
        <f>'NZ-Preis 0,30'!N11</f>
        <v>22602</v>
      </c>
      <c r="O11" s="49">
        <f>N11/L11</f>
        <v>8.6177469670710583</v>
      </c>
      <c r="P11" s="50">
        <f>P9</f>
        <v>1.5</v>
      </c>
      <c r="Q11" s="51">
        <f>L11*P11</f>
        <v>3934.090909090909</v>
      </c>
    </row>
    <row r="12" spans="1:17" ht="15.75" thickBot="1">
      <c r="A12" s="93"/>
      <c r="B12" s="94"/>
      <c r="C12" s="94"/>
      <c r="D12" s="14"/>
      <c r="E12" s="52"/>
      <c r="F12" s="53"/>
      <c r="G12" s="52"/>
      <c r="H12" s="54"/>
      <c r="I12" s="55"/>
      <c r="J12" s="56"/>
      <c r="K12" s="52"/>
      <c r="L12" s="57"/>
      <c r="M12" s="58"/>
      <c r="N12" s="59"/>
      <c r="O12" s="60"/>
      <c r="P12" s="61"/>
      <c r="Q12" s="62"/>
    </row>
    <row r="13" spans="1:17"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0.21525913338997452</v>
      </c>
      <c r="J13" s="95"/>
      <c r="K13" s="91">
        <f>'NZ-Preis 0,30'!K13</f>
        <v>12668</v>
      </c>
      <c r="L13" s="96">
        <f>K13/D2</f>
        <v>230.32727272727271</v>
      </c>
      <c r="M13" s="48">
        <f>(L13*100/F13)-100</f>
        <v>-1.6612327278373016</v>
      </c>
      <c r="N13" s="91">
        <f>'NZ-Preis 0,30'!N13</f>
        <v>1935</v>
      </c>
      <c r="O13" s="49">
        <f>N13/L13</f>
        <v>8.4010893590148417</v>
      </c>
      <c r="P13" s="50">
        <f>P11</f>
        <v>1.5</v>
      </c>
      <c r="Q13" s="51">
        <f>L13*P13</f>
        <v>345.4909090909091</v>
      </c>
    </row>
    <row r="14" spans="1:17" ht="15.75" thickBot="1">
      <c r="A14" s="93"/>
      <c r="B14" s="94"/>
      <c r="C14" s="94"/>
      <c r="D14" s="14"/>
      <c r="E14" s="52"/>
      <c r="F14" s="53"/>
      <c r="G14" s="52"/>
      <c r="H14" s="54"/>
      <c r="I14" s="55"/>
      <c r="J14" s="56"/>
      <c r="K14" s="52"/>
      <c r="L14" s="57"/>
      <c r="M14" s="58"/>
      <c r="N14" s="59"/>
      <c r="O14" s="60"/>
      <c r="P14" s="61"/>
      <c r="Q14" s="62"/>
    </row>
    <row r="15" spans="1:17"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0.2461571825121443</v>
      </c>
      <c r="J15" s="95"/>
      <c r="K15" s="91">
        <f>'NZ-Preis 0,30'!K15</f>
        <v>9459</v>
      </c>
      <c r="L15" s="96">
        <f>K15/D2</f>
        <v>171.98181818181817</v>
      </c>
      <c r="M15" s="48">
        <f>(L15*100/F15)-100</f>
        <v>10.193383038210612</v>
      </c>
      <c r="N15" s="91">
        <f>'NZ-Preis 0,30'!N15</f>
        <v>1384</v>
      </c>
      <c r="O15" s="49">
        <f>N15/L15</f>
        <v>8.0473623004545942</v>
      </c>
      <c r="P15" s="50">
        <f>P13</f>
        <v>1.5</v>
      </c>
      <c r="Q15" s="51">
        <f>L15*P15</f>
        <v>257.97272727272724</v>
      </c>
    </row>
    <row r="16" spans="1:17" ht="15.75" thickBot="1">
      <c r="A16" s="93"/>
      <c r="B16" s="94"/>
      <c r="C16" s="94"/>
      <c r="D16" s="14"/>
      <c r="E16" s="52"/>
      <c r="F16" s="53"/>
      <c r="G16" s="52"/>
      <c r="H16" s="54"/>
      <c r="I16" s="55"/>
      <c r="J16" s="56"/>
      <c r="K16" s="52"/>
      <c r="L16" s="57"/>
      <c r="M16" s="58"/>
      <c r="N16" s="59"/>
      <c r="O16" s="60"/>
      <c r="P16" s="61"/>
      <c r="Q16" s="62"/>
    </row>
    <row r="17" spans="1:17"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0.23264098613251155</v>
      </c>
      <c r="J17" s="95"/>
      <c r="K17" s="91">
        <f>'NZ-Preis 0,30'!K17</f>
        <v>12582</v>
      </c>
      <c r="L17" s="96">
        <f>K17/D2</f>
        <v>228.76363636363635</v>
      </c>
      <c r="M17" s="48">
        <f>(L17*100/F17)-100</f>
        <v>9.9536834746132996</v>
      </c>
      <c r="N17" s="91">
        <f>'NZ-Preis 0,30'!N17</f>
        <v>1885</v>
      </c>
      <c r="O17" s="49">
        <f>N17/L17</f>
        <v>8.2399459545382303</v>
      </c>
      <c r="P17" s="50">
        <f>P15</f>
        <v>1.5</v>
      </c>
      <c r="Q17" s="51">
        <f>L17*P17</f>
        <v>343.14545454545453</v>
      </c>
    </row>
    <row r="18" spans="1:17" ht="15.75" thickBot="1">
      <c r="A18" s="93"/>
      <c r="B18" s="94"/>
      <c r="C18" s="94"/>
      <c r="D18" s="14"/>
      <c r="E18" s="52"/>
      <c r="F18" s="53"/>
      <c r="G18" s="52"/>
      <c r="H18" s="54"/>
      <c r="I18" s="55"/>
      <c r="J18" s="56"/>
      <c r="K18" s="52"/>
      <c r="L18" s="57"/>
      <c r="M18" s="58"/>
      <c r="N18" s="59"/>
      <c r="O18" s="60"/>
      <c r="P18" s="61"/>
      <c r="Q18" s="62"/>
    </row>
    <row r="19" spans="1:17"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0.23386286768473916</v>
      </c>
      <c r="J19" s="95"/>
      <c r="K19" s="91">
        <f>'NZ-Preis 0,30'!K19</f>
        <v>7606</v>
      </c>
      <c r="L19" s="96">
        <f>K19/D2</f>
        <v>138.29090909090908</v>
      </c>
      <c r="M19" s="48">
        <f>(L19*100/F19)-100</f>
        <v>7.4142070329049403</v>
      </c>
      <c r="N19" s="91">
        <f>'NZ-Preis 0,30'!N19</f>
        <v>1115</v>
      </c>
      <c r="O19" s="49">
        <f>N19/L19</f>
        <v>8.0627136471206953</v>
      </c>
      <c r="P19" s="50">
        <f>P17</f>
        <v>1.5</v>
      </c>
      <c r="Q19" s="51">
        <f>L19*P19</f>
        <v>207.43636363636364</v>
      </c>
    </row>
    <row r="20" spans="1:17" ht="15.75" thickBot="1">
      <c r="A20" s="93"/>
      <c r="B20" s="94"/>
      <c r="C20" s="94"/>
      <c r="D20" s="14"/>
      <c r="E20" s="52"/>
      <c r="F20" s="53"/>
      <c r="G20" s="52"/>
      <c r="H20" s="54"/>
      <c r="I20" s="55"/>
      <c r="J20" s="56"/>
      <c r="K20" s="52"/>
      <c r="L20" s="57"/>
      <c r="M20" s="58"/>
      <c r="N20" s="59"/>
      <c r="O20" s="60"/>
      <c r="P20" s="61"/>
      <c r="Q20" s="62"/>
    </row>
    <row r="21" spans="1:17"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0.23027522935779821</v>
      </c>
      <c r="J21" s="95"/>
      <c r="K21" s="91">
        <f>'NZ-Preis 0,30'!K21</f>
        <v>2761</v>
      </c>
      <c r="L21" s="96">
        <f>K21/D2</f>
        <v>50.2</v>
      </c>
      <c r="M21" s="48">
        <f>(L21*100/F21)-100</f>
        <v>6.6023166023165913</v>
      </c>
      <c r="N21" s="91">
        <f>'NZ-Preis 0,30'!N21</f>
        <v>394</v>
      </c>
      <c r="O21" s="49">
        <f>N21/L21</f>
        <v>7.8486055776892423</v>
      </c>
      <c r="P21" s="50">
        <f>P19</f>
        <v>1.5</v>
      </c>
      <c r="Q21" s="51">
        <f>L21*P21</f>
        <v>75.300000000000011</v>
      </c>
    </row>
    <row r="22" spans="1:17" ht="15.75" thickBot="1">
      <c r="A22" s="93"/>
      <c r="B22" s="94"/>
      <c r="C22" s="94"/>
      <c r="D22" s="14"/>
      <c r="E22" s="52"/>
      <c r="F22" s="53"/>
      <c r="G22" s="52"/>
      <c r="H22" s="54"/>
      <c r="I22" s="55"/>
      <c r="J22" s="56"/>
      <c r="K22" s="52"/>
      <c r="L22" s="57"/>
      <c r="M22" s="58"/>
      <c r="N22" s="59"/>
      <c r="O22" s="60"/>
      <c r="P22" s="61"/>
      <c r="Q22" s="62"/>
    </row>
    <row r="23" spans="1:17"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0.22727272727272729</v>
      </c>
      <c r="J23" s="95"/>
      <c r="K23" s="91">
        <f>'NZ-Preis 0,30'!K23</f>
        <v>21150</v>
      </c>
      <c r="L23" s="96">
        <f>K23/D2</f>
        <v>384.54545454545456</v>
      </c>
      <c r="M23" s="48">
        <f>(L23*100/F23)-100</f>
        <v>16.16411270390509</v>
      </c>
      <c r="N23" s="91">
        <f>'NZ-Preis 0,30'!N23</f>
        <v>3360</v>
      </c>
      <c r="O23" s="49">
        <f>N23/L23</f>
        <v>8.7375886524822697</v>
      </c>
      <c r="P23" s="50">
        <f>P21</f>
        <v>1.5</v>
      </c>
      <c r="Q23" s="51">
        <f>L23*P23</f>
        <v>576.81818181818187</v>
      </c>
    </row>
    <row r="24" spans="1:17" ht="15.75" thickBot="1">
      <c r="A24" s="93"/>
      <c r="B24" s="94"/>
      <c r="C24" s="94"/>
      <c r="D24" s="14"/>
      <c r="E24" s="52"/>
      <c r="F24" s="53"/>
      <c r="G24" s="52"/>
      <c r="H24" s="54"/>
      <c r="I24" s="55"/>
      <c r="J24" s="56"/>
      <c r="K24" s="52"/>
      <c r="L24" s="57"/>
      <c r="M24" s="58"/>
      <c r="N24" s="59"/>
      <c r="O24" s="60"/>
      <c r="P24" s="61"/>
      <c r="Q24" s="62"/>
    </row>
    <row r="25" spans="1:17"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0.23763816828332956</v>
      </c>
      <c r="J25" s="95"/>
      <c r="K25" s="91">
        <f>'NZ-Preis 0,30'!K25</f>
        <v>7023</v>
      </c>
      <c r="L25" s="96">
        <f>K25/D2</f>
        <v>127.69090909090909</v>
      </c>
      <c r="M25" s="48">
        <f>(L25*100/F25)-100</f>
        <v>5.0718132854577931</v>
      </c>
      <c r="N25" s="91">
        <f>'NZ-Preis 0,30'!N25</f>
        <v>1070</v>
      </c>
      <c r="O25" s="49">
        <f>N25/L25</f>
        <v>8.37960985333903</v>
      </c>
      <c r="P25" s="50">
        <f>P23</f>
        <v>1.5</v>
      </c>
      <c r="Q25" s="51">
        <f>L25*P25</f>
        <v>191.53636363636363</v>
      </c>
    </row>
    <row r="26" spans="1:17" ht="15.75" thickBot="1">
      <c r="A26" s="93"/>
      <c r="B26" s="94"/>
      <c r="C26" s="94"/>
      <c r="D26" s="14"/>
      <c r="E26" s="52"/>
      <c r="F26" s="53"/>
      <c r="G26" s="52"/>
      <c r="H26" s="54"/>
      <c r="I26" s="55"/>
      <c r="J26" s="56"/>
      <c r="K26" s="52"/>
      <c r="L26" s="57"/>
      <c r="M26" s="58"/>
      <c r="N26" s="59"/>
      <c r="O26" s="60"/>
      <c r="P26" s="61"/>
      <c r="Q26" s="62"/>
    </row>
    <row r="27" spans="1:17"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0.2286290322580645</v>
      </c>
      <c r="J27" s="95"/>
      <c r="K27" s="91">
        <f>'NZ-Preis 0,30'!K27</f>
        <v>4158</v>
      </c>
      <c r="L27" s="96">
        <f>K27/D2</f>
        <v>75.599999999999994</v>
      </c>
      <c r="M27" s="48">
        <f>(L27*100/F27)-100</f>
        <v>2.615992102665345</v>
      </c>
      <c r="N27" s="91">
        <f>'NZ-Preis 0,30'!N27</f>
        <v>616</v>
      </c>
      <c r="O27" s="49">
        <f>N27/L27</f>
        <v>8.1481481481481488</v>
      </c>
      <c r="P27" s="50">
        <f>P25</f>
        <v>1.5</v>
      </c>
      <c r="Q27" s="51">
        <f>L27*P27</f>
        <v>113.39999999999999</v>
      </c>
    </row>
    <row r="28" spans="1:17" ht="15.75" thickBot="1">
      <c r="A28" s="93"/>
      <c r="B28" s="94"/>
      <c r="C28" s="94"/>
      <c r="D28" s="14"/>
      <c r="E28" s="52"/>
      <c r="F28" s="53"/>
      <c r="G28" s="52"/>
      <c r="H28" s="54"/>
      <c r="I28" s="55"/>
      <c r="J28" s="56"/>
      <c r="K28" s="52"/>
      <c r="L28" s="57"/>
      <c r="M28" s="58"/>
      <c r="N28" s="59"/>
      <c r="O28" s="60"/>
      <c r="P28" s="61"/>
      <c r="Q28" s="62"/>
    </row>
    <row r="29" spans="1:17"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0.22354312354312356</v>
      </c>
      <c r="J29" s="95"/>
      <c r="K29" s="91">
        <f>'NZ-Preis 0,30'!K29</f>
        <v>2877</v>
      </c>
      <c r="L29" s="96">
        <f>K29/D2</f>
        <v>52.309090909090912</v>
      </c>
      <c r="M29" s="48">
        <f>(L29*100/F29)-100</f>
        <v>18.737102765167151</v>
      </c>
      <c r="N29" s="91">
        <f>'NZ-Preis 0,30'!N29</f>
        <v>461</v>
      </c>
      <c r="O29" s="49">
        <f>N29/L29</f>
        <v>8.8129996524157104</v>
      </c>
      <c r="P29" s="50">
        <f>P27</f>
        <v>1.5</v>
      </c>
      <c r="Q29" s="51">
        <f>L29*P29</f>
        <v>78.463636363636368</v>
      </c>
    </row>
    <row r="30" spans="1:17" ht="15.75" thickBot="1">
      <c r="A30" s="93"/>
      <c r="B30" s="94"/>
      <c r="C30" s="94"/>
      <c r="D30" s="14"/>
      <c r="E30" s="52"/>
      <c r="F30" s="53"/>
      <c r="G30" s="52"/>
      <c r="H30" s="54"/>
      <c r="I30" s="55"/>
      <c r="J30" s="56"/>
      <c r="K30" s="52"/>
      <c r="L30" s="57"/>
      <c r="M30" s="58"/>
      <c r="N30" s="59"/>
      <c r="O30" s="60"/>
      <c r="P30" s="61"/>
      <c r="Q30" s="62"/>
    </row>
    <row r="31" spans="1:17"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0.26520815632965167</v>
      </c>
      <c r="J31" s="95"/>
      <c r="K31" s="91">
        <f>'NZ-Preis 0,30'!K31</f>
        <v>12486</v>
      </c>
      <c r="L31" s="96">
        <f>K31/D2</f>
        <v>227.01818181818183</v>
      </c>
      <c r="M31" s="48">
        <f>(L31*100/F31)-100</f>
        <v>11.392630921580874</v>
      </c>
      <c r="N31" s="91">
        <f>'NZ-Preis 0,30'!N31</f>
        <v>1762</v>
      </c>
      <c r="O31" s="49">
        <f>N31/L31</f>
        <v>7.7614928720166585</v>
      </c>
      <c r="P31" s="50">
        <f>P29</f>
        <v>1.5</v>
      </c>
      <c r="Q31" s="51">
        <f>L31*P31</f>
        <v>340.52727272727276</v>
      </c>
    </row>
    <row r="32" spans="1:17" ht="15.75" thickBot="1">
      <c r="A32" s="93"/>
      <c r="B32" s="94"/>
      <c r="C32" s="94"/>
      <c r="D32" s="14"/>
      <c r="E32" s="52"/>
      <c r="F32" s="53"/>
      <c r="G32" s="52"/>
      <c r="H32" s="54"/>
      <c r="I32" s="55"/>
      <c r="J32" s="56"/>
      <c r="K32" s="52"/>
      <c r="L32" s="57"/>
      <c r="M32" s="58"/>
      <c r="N32" s="59"/>
      <c r="O32" s="60"/>
      <c r="P32" s="61"/>
      <c r="Q32" s="62"/>
    </row>
    <row r="33" spans="1:17"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0.2276006558571689</v>
      </c>
      <c r="J33" s="95"/>
      <c r="K33" s="91">
        <f>'NZ-Preis 0,30'!K33</f>
        <v>12493</v>
      </c>
      <c r="L33" s="96">
        <f>K33/D2</f>
        <v>227.14545454545456</v>
      </c>
      <c r="M33" s="48">
        <f>(L33*100/F33)-100</f>
        <v>10.313465783664469</v>
      </c>
      <c r="N33" s="91">
        <f>'NZ-Preis 0,30'!N33</f>
        <v>1900</v>
      </c>
      <c r="O33" s="49">
        <f>N33/L33</f>
        <v>8.3646842231649714</v>
      </c>
      <c r="P33" s="50">
        <f>P31</f>
        <v>1.5</v>
      </c>
      <c r="Q33" s="51">
        <f>L33*P33</f>
        <v>340.71818181818185</v>
      </c>
    </row>
    <row r="34" spans="1:17" ht="15.75" thickBot="1">
      <c r="A34" s="93"/>
      <c r="B34" s="94"/>
      <c r="C34" s="94"/>
      <c r="D34" s="14"/>
      <c r="E34" s="52"/>
      <c r="F34" s="53"/>
      <c r="G34" s="52"/>
      <c r="H34" s="54"/>
      <c r="I34" s="55"/>
      <c r="J34" s="56"/>
      <c r="K34" s="52"/>
      <c r="L34" s="57"/>
      <c r="M34" s="58"/>
      <c r="N34" s="59"/>
      <c r="O34" s="60"/>
      <c r="P34" s="61"/>
      <c r="Q34" s="62"/>
    </row>
    <row r="35" spans="1:17"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0.29198282032927697</v>
      </c>
      <c r="J35" s="95"/>
      <c r="K35" s="91">
        <f>'NZ-Preis 0,30'!K35</f>
        <v>4079</v>
      </c>
      <c r="L35" s="96">
        <f>K35/D2</f>
        <v>74.163636363636357</v>
      </c>
      <c r="M35" s="48">
        <f>(L35*100/F35)-100</f>
        <v>33.73770491803279</v>
      </c>
      <c r="N35" s="91">
        <f>'NZ-Preis 0,30'!N35</f>
        <v>561</v>
      </c>
      <c r="O35" s="49">
        <f>N35/L35</f>
        <v>7.5643540083353766</v>
      </c>
      <c r="P35" s="50">
        <f>P33</f>
        <v>1.5</v>
      </c>
      <c r="Q35" s="51">
        <f>L35*P35</f>
        <v>111.24545454545454</v>
      </c>
    </row>
    <row r="36" spans="1:17" ht="15.75" thickBot="1">
      <c r="A36" s="93"/>
      <c r="B36" s="94"/>
      <c r="C36" s="94"/>
      <c r="D36" s="14"/>
      <c r="E36" s="52"/>
      <c r="F36" s="53"/>
      <c r="G36" s="52"/>
      <c r="H36" s="54"/>
      <c r="I36" s="55"/>
      <c r="J36" s="56"/>
      <c r="K36" s="52"/>
      <c r="L36" s="57"/>
      <c r="M36" s="58"/>
      <c r="N36" s="59"/>
      <c r="O36" s="60"/>
      <c r="P36" s="61"/>
      <c r="Q36" s="62"/>
    </row>
    <row r="37" spans="1:17"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0.2346485575493209</v>
      </c>
      <c r="J37" s="95"/>
      <c r="K37" s="91">
        <f>'NZ-Preis 0,30'!K37</f>
        <v>71007</v>
      </c>
      <c r="L37" s="96">
        <f>K37/D2</f>
        <v>1291.0363636363636</v>
      </c>
      <c r="M37" s="48">
        <f>(L37*100/F37)-100</f>
        <v>11.019559405243967</v>
      </c>
      <c r="N37" s="91">
        <f>'NZ-Preis 0,30'!N37</f>
        <v>10576</v>
      </c>
      <c r="O37" s="49">
        <f>N37/L37</f>
        <v>8.191868407340122</v>
      </c>
      <c r="P37" s="50">
        <f>P35</f>
        <v>1.5</v>
      </c>
      <c r="Q37" s="51">
        <f>L37*P37</f>
        <v>1936.5545454545454</v>
      </c>
    </row>
    <row r="38" spans="1:17" ht="15.75" thickBot="1">
      <c r="A38" s="93"/>
      <c r="B38" s="94"/>
      <c r="C38" s="94"/>
      <c r="D38" s="14"/>
      <c r="E38" s="52"/>
      <c r="F38" s="53"/>
      <c r="G38" s="52"/>
      <c r="H38" s="54"/>
      <c r="I38" s="55"/>
      <c r="J38" s="56"/>
      <c r="K38" s="52"/>
      <c r="L38" s="57"/>
      <c r="M38" s="58"/>
      <c r="N38" s="59"/>
      <c r="O38" s="60"/>
      <c r="P38" s="61"/>
      <c r="Q38" s="62"/>
    </row>
    <row r="39" spans="1:17"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0.21831672037772615</v>
      </c>
      <c r="J39" s="95"/>
      <c r="K39" s="91">
        <f>'NZ-Preis 0,30'!K39</f>
        <v>9710</v>
      </c>
      <c r="L39" s="96">
        <f>K39/D2</f>
        <v>176.54545454545453</v>
      </c>
      <c r="M39" s="48">
        <f>(L39*100/F39)-100</f>
        <v>9.7423146473779241</v>
      </c>
      <c r="N39" s="91">
        <f>'NZ-Preis 0,30'!N39</f>
        <v>1457</v>
      </c>
      <c r="O39" s="49">
        <f>N39/L39</f>
        <v>8.2528321318228635</v>
      </c>
      <c r="P39" s="50">
        <f>P37</f>
        <v>1.5</v>
      </c>
      <c r="Q39" s="51">
        <f>L39*P39</f>
        <v>264.81818181818181</v>
      </c>
    </row>
    <row r="40" spans="1:17" ht="15.75" thickBot="1">
      <c r="A40" s="93"/>
      <c r="B40" s="94"/>
      <c r="C40" s="94"/>
      <c r="D40" s="14"/>
      <c r="E40" s="52"/>
      <c r="F40" s="53"/>
      <c r="G40" s="52"/>
      <c r="H40" s="54"/>
      <c r="I40" s="55"/>
      <c r="J40" s="56"/>
      <c r="K40" s="52"/>
      <c r="L40" s="57"/>
      <c r="M40" s="58"/>
      <c r="N40" s="59"/>
      <c r="O40" s="60"/>
      <c r="P40" s="61"/>
      <c r="Q40" s="62"/>
    </row>
    <row r="41" spans="1:17"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0.26978862347482385</v>
      </c>
      <c r="J41" s="95"/>
      <c r="K41" s="91">
        <f>'NZ-Preis 0,30'!K41</f>
        <v>52330</v>
      </c>
      <c r="L41" s="96">
        <f>K41/D2</f>
        <v>951.4545454545455</v>
      </c>
      <c r="M41" s="48">
        <f>(L41*100/F41)-100</f>
        <v>25.80839043154225</v>
      </c>
      <c r="N41" s="91">
        <f>'NZ-Preis 0,30'!N41</f>
        <v>7999</v>
      </c>
      <c r="O41" s="49">
        <f>N41/L41</f>
        <v>8.40712784253774</v>
      </c>
      <c r="P41" s="50">
        <f>P39</f>
        <v>1.5</v>
      </c>
      <c r="Q41" s="51">
        <f>L41*P41</f>
        <v>1427.1818181818182</v>
      </c>
    </row>
    <row r="42" spans="1:17" ht="15.75" thickBot="1">
      <c r="A42" s="93"/>
      <c r="B42" s="94"/>
      <c r="C42" s="94"/>
      <c r="D42" s="14"/>
      <c r="E42" s="52"/>
      <c r="F42" s="53"/>
      <c r="G42" s="52"/>
      <c r="H42" s="54"/>
      <c r="I42" s="55"/>
      <c r="J42" s="56"/>
      <c r="K42" s="52"/>
      <c r="L42" s="57"/>
      <c r="M42" s="58"/>
      <c r="N42" s="59"/>
      <c r="O42" s="60"/>
      <c r="P42" s="61"/>
      <c r="Q42" s="62"/>
    </row>
    <row r="43" spans="1:17"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0.2382557280118256</v>
      </c>
      <c r="J43" s="95"/>
      <c r="K43" s="91">
        <f>'NZ-Preis 0,30'!K43</f>
        <v>16118</v>
      </c>
      <c r="L43" s="96">
        <f>K43/D2</f>
        <v>293.05454545454546</v>
      </c>
      <c r="M43" s="48">
        <f>(L43*100/F43)-100</f>
        <v>17.384021557060677</v>
      </c>
      <c r="N43" s="91">
        <f>'NZ-Preis 0,30'!N43</f>
        <v>2350</v>
      </c>
      <c r="O43" s="49">
        <f>N43/L43</f>
        <v>8.0189849857302384</v>
      </c>
      <c r="P43" s="50">
        <f>P41</f>
        <v>1.5</v>
      </c>
      <c r="Q43" s="51">
        <f>L43*P43</f>
        <v>439.58181818181822</v>
      </c>
    </row>
    <row r="44" spans="1:17">
      <c r="A44" s="7"/>
      <c r="B44" s="8"/>
      <c r="C44" s="8"/>
      <c r="D44" s="15"/>
      <c r="E44" s="66"/>
      <c r="F44" s="67"/>
      <c r="G44" s="66"/>
      <c r="H44" s="68"/>
      <c r="I44" s="69"/>
      <c r="J44" s="70"/>
      <c r="K44" s="66"/>
      <c r="L44" s="71"/>
      <c r="M44" s="72"/>
      <c r="N44" s="73"/>
      <c r="O44" s="74"/>
      <c r="P44" s="75"/>
      <c r="Q44" s="76"/>
    </row>
    <row r="45" spans="1:17">
      <c r="A45" s="9"/>
      <c r="B45" s="9"/>
      <c r="C45" s="9"/>
      <c r="E45" s="6"/>
      <c r="F45" s="77"/>
      <c r="G45" s="6"/>
      <c r="H45" s="78"/>
      <c r="I45" s="79"/>
      <c r="J45" s="79"/>
      <c r="K45" s="6"/>
      <c r="L45" s="80"/>
      <c r="N45" s="6"/>
      <c r="O45" s="6"/>
      <c r="P45" s="81"/>
      <c r="Q45" s="82"/>
    </row>
    <row r="46" spans="1:17">
      <c r="A46" s="9"/>
      <c r="B46" s="9"/>
      <c r="C46" s="9"/>
      <c r="E46" s="6"/>
      <c r="F46" s="77"/>
      <c r="G46" s="6"/>
      <c r="H46" s="78"/>
      <c r="I46" s="79"/>
      <c r="J46" s="79"/>
      <c r="K46" s="6"/>
      <c r="N46" s="6"/>
      <c r="O46" s="6"/>
      <c r="P46" s="81"/>
      <c r="Q46" s="82"/>
    </row>
    <row r="47" spans="1:17" ht="15.75" thickBot="1">
      <c r="A47" s="106"/>
      <c r="B47" s="106"/>
      <c r="C47" s="106"/>
      <c r="D47" s="6"/>
      <c r="E47" s="6"/>
      <c r="F47" s="77"/>
      <c r="G47" s="6"/>
      <c r="H47" s="78"/>
      <c r="I47" s="79"/>
      <c r="J47" s="79"/>
      <c r="K47" s="6"/>
      <c r="N47" s="6"/>
      <c r="O47" s="6"/>
      <c r="P47" s="81"/>
      <c r="Q47" s="82"/>
    </row>
    <row r="48" spans="1:17" ht="15.75">
      <c r="A48" s="103" t="s">
        <v>41</v>
      </c>
      <c r="B48" s="101"/>
      <c r="C48" s="101"/>
      <c r="D48" s="101"/>
      <c r="E48" s="101"/>
      <c r="F48" s="101"/>
      <c r="G48" s="115">
        <f>D1</f>
        <v>1.5</v>
      </c>
      <c r="H48" s="107"/>
      <c r="J48" s="83"/>
      <c r="K48" s="6"/>
      <c r="L48" s="77"/>
      <c r="M48" s="77"/>
      <c r="N48" s="6"/>
      <c r="O48" s="6"/>
      <c r="P48" s="81"/>
      <c r="Q48" s="82"/>
    </row>
    <row r="49" spans="1:17" ht="16.5" thickBot="1">
      <c r="A49" s="117" t="s">
        <v>72</v>
      </c>
      <c r="B49" s="100"/>
      <c r="C49" s="100"/>
      <c r="D49" s="100"/>
      <c r="E49" s="111"/>
      <c r="F49" s="100"/>
      <c r="G49" s="116">
        <f>(I5+I7+I9+I11+I13+I15+I17+I19+I21+I23+I25+I27+I29+I31+I33+I35+I37+I39+I41+I43)/20</f>
        <v>0.23835167996312787</v>
      </c>
      <c r="H49" s="112"/>
      <c r="I49" s="83"/>
      <c r="J49" s="83"/>
      <c r="K49" s="6"/>
      <c r="L49" s="77"/>
      <c r="M49" s="77"/>
      <c r="N49" s="6"/>
      <c r="O49" s="6"/>
      <c r="P49" s="81"/>
      <c r="Q49" s="82"/>
    </row>
    <row r="50" spans="1:17"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row>
    <row r="51" spans="1:17" ht="15.75">
      <c r="A51" s="100" t="s">
        <v>38</v>
      </c>
      <c r="B51" s="100"/>
      <c r="C51" s="100"/>
      <c r="D51" s="100"/>
      <c r="E51" s="100"/>
      <c r="F51" s="100"/>
      <c r="G51" s="113">
        <f>(O5+O7+O9+O11+O13+O15+O17+O19+O21+O23+O25+O27+O29+O31+O33+O35+O37+O39+O41+O43)/20</f>
        <v>8.2523414294786512</v>
      </c>
      <c r="H51" s="100"/>
      <c r="I51" s="79"/>
      <c r="J51" s="79"/>
      <c r="K51" s="6"/>
      <c r="N51" s="84"/>
      <c r="O51" s="84"/>
      <c r="P51" s="81"/>
      <c r="Q51" s="82"/>
    </row>
    <row r="52" spans="1:17"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row>
    <row r="53" spans="1:17">
      <c r="G53" s="114"/>
      <c r="H53" s="3"/>
      <c r="I53" s="79"/>
      <c r="J53" s="79"/>
      <c r="K53" s="6"/>
      <c r="L53" s="77"/>
      <c r="M53" s="77"/>
      <c r="N53" s="6"/>
      <c r="O53" s="6"/>
      <c r="P53" s="81"/>
      <c r="Q53" s="82"/>
    </row>
    <row r="54" spans="1:17" ht="15.75">
      <c r="A54" s="103"/>
      <c r="B54" s="103"/>
      <c r="C54" s="103"/>
      <c r="D54" s="101"/>
      <c r="E54" s="101"/>
      <c r="F54" s="104"/>
      <c r="G54" s="105"/>
      <c r="H54" s="101"/>
      <c r="I54" s="79"/>
      <c r="J54" s="79"/>
      <c r="K54" s="6"/>
      <c r="L54" s="77"/>
      <c r="M54" s="77"/>
      <c r="N54" s="6"/>
      <c r="O54" s="6"/>
      <c r="P54" s="81"/>
      <c r="Q54" s="82"/>
    </row>
    <row r="55" spans="1:17" ht="15.75">
      <c r="A55" s="97"/>
      <c r="B55" s="97"/>
      <c r="C55" s="97"/>
      <c r="D55" s="97"/>
      <c r="E55" s="97"/>
      <c r="F55" s="97"/>
      <c r="G55" s="99"/>
      <c r="H55" s="97"/>
    </row>
    <row r="56" spans="1:17" ht="15.75">
      <c r="A56" s="101" t="s">
        <v>73</v>
      </c>
      <c r="B56" s="101"/>
      <c r="C56" s="101"/>
      <c r="D56" s="101"/>
      <c r="E56" s="101"/>
      <c r="F56" s="101"/>
      <c r="G56" s="102">
        <f>G49*G50*20</f>
        <v>33.891592291034371</v>
      </c>
      <c r="H56" s="108" t="s">
        <v>4</v>
      </c>
    </row>
    <row r="57" spans="1:17" ht="15.75">
      <c r="A57" s="97" t="s">
        <v>74</v>
      </c>
      <c r="B57" s="97"/>
      <c r="C57" s="97"/>
      <c r="D57" s="97"/>
      <c r="E57" s="97"/>
      <c r="F57" s="97"/>
      <c r="G57" s="98">
        <f>G50*G49*25</f>
        <v>42.364490363792967</v>
      </c>
      <c r="H57" s="109" t="s">
        <v>4</v>
      </c>
    </row>
    <row r="58" spans="1:17" ht="15.75">
      <c r="A58" s="101" t="s">
        <v>75</v>
      </c>
      <c r="B58" s="101"/>
      <c r="C58" s="101"/>
      <c r="D58" s="101"/>
      <c r="E58" s="101"/>
      <c r="F58" s="101"/>
      <c r="G58" s="102">
        <f>G50*G49*30</f>
        <v>50.837388436551564</v>
      </c>
      <c r="H58" s="108" t="s">
        <v>4</v>
      </c>
    </row>
    <row r="59" spans="1:17" ht="15.75">
      <c r="A59" s="97" t="s">
        <v>76</v>
      </c>
      <c r="B59" s="97"/>
      <c r="C59" s="97"/>
      <c r="D59" s="97"/>
      <c r="E59" s="97"/>
      <c r="F59" s="97"/>
      <c r="G59" s="98">
        <f>G50*G49*35</f>
        <v>59.310286509310153</v>
      </c>
      <c r="H59" s="109" t="s">
        <v>4</v>
      </c>
    </row>
    <row r="60" spans="1:17" ht="15.75">
      <c r="A60" s="101" t="s">
        <v>77</v>
      </c>
      <c r="B60" s="101"/>
      <c r="C60" s="101"/>
      <c r="D60" s="101"/>
      <c r="E60" s="101"/>
      <c r="F60" s="101"/>
      <c r="G60" s="102">
        <f>G50*G49*40</f>
        <v>67.783184582068742</v>
      </c>
      <c r="H60" s="108" t="s">
        <v>4</v>
      </c>
    </row>
    <row r="61" spans="1:17" s="129" customFormat="1" ht="15.75">
      <c r="A61" s="97" t="s">
        <v>78</v>
      </c>
      <c r="B61" s="100"/>
      <c r="C61" s="100"/>
      <c r="D61" s="100"/>
      <c r="E61" s="100"/>
      <c r="F61" s="100"/>
      <c r="G61" s="113">
        <f>G50*G49*45</f>
        <v>76.256082654827338</v>
      </c>
      <c r="H61" s="118" t="s">
        <v>4</v>
      </c>
    </row>
    <row r="62" spans="1:17" ht="15.75">
      <c r="A62" s="101" t="s">
        <v>79</v>
      </c>
      <c r="B62" s="101"/>
      <c r="C62" s="101"/>
      <c r="D62" s="101"/>
      <c r="E62" s="101"/>
      <c r="F62" s="101"/>
      <c r="G62" s="119">
        <f>G50*G49*50</f>
        <v>84.728980727585935</v>
      </c>
      <c r="H62" s="108" t="s">
        <v>4</v>
      </c>
    </row>
    <row r="63" spans="1:17">
      <c r="A63" s="6"/>
      <c r="B63" s="6"/>
      <c r="C63" s="6"/>
      <c r="D63" s="6"/>
      <c r="E63" s="6"/>
      <c r="F63" s="6"/>
      <c r="G63" s="6"/>
      <c r="H63" s="78"/>
    </row>
    <row r="64" spans="1:17">
      <c r="A64" s="10" t="s">
        <v>42</v>
      </c>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19" sqref="A19:C19"/>
    </sheetView>
  </sheetViews>
  <sheetFormatPr baseColWidth="10" defaultRowHeight="15"/>
  <cols>
    <col min="1" max="2" width="11.42578125" style="3" customWidth="1"/>
    <col min="3" max="3" width="12.7109375" style="3" customWidth="1"/>
    <col min="4" max="4" width="12.5703125" style="3" customWidth="1"/>
    <col min="5" max="5" width="11.7109375" style="3" customWidth="1"/>
    <col min="6" max="6" width="11.5703125" style="3" customWidth="1"/>
    <col min="7" max="7" width="10.140625" style="3" customWidth="1"/>
    <col min="8" max="8" width="9.140625" style="10" customWidth="1"/>
    <col min="9" max="9" width="8.85546875" style="3" customWidth="1"/>
    <col min="10" max="10" width="6.140625" style="3" customWidth="1"/>
    <col min="11" max="11" width="9.85546875" style="3" customWidth="1"/>
    <col min="12" max="12" width="10.140625" style="3" customWidth="1"/>
    <col min="13" max="13" width="9.5703125" style="3" customWidth="1"/>
    <col min="14" max="15" width="9.7109375" style="3" customWidth="1"/>
    <col min="16" max="16" width="8" style="3" customWidth="1"/>
    <col min="17" max="17" width="10.42578125" style="3" customWidth="1"/>
    <col min="18" max="16384" width="11.42578125" style="3"/>
  </cols>
  <sheetData>
    <row r="1" spans="1:17" ht="19.5" thickBot="1">
      <c r="A1" s="2" t="s">
        <v>6</v>
      </c>
      <c r="B1" s="2"/>
      <c r="C1" s="2"/>
      <c r="D1" s="122">
        <v>0.3</v>
      </c>
      <c r="E1" s="16"/>
      <c r="F1" s="17"/>
      <c r="G1" s="18" t="s">
        <v>40</v>
      </c>
      <c r="H1" s="19"/>
      <c r="I1" s="17"/>
      <c r="K1" s="20"/>
      <c r="L1" s="20"/>
      <c r="M1" s="20"/>
      <c r="N1" s="21" t="s">
        <v>2</v>
      </c>
      <c r="O1" s="22"/>
      <c r="P1" s="20"/>
      <c r="Q1" s="20"/>
    </row>
    <row r="2" spans="1:17" ht="19.5" thickBot="1">
      <c r="A2" s="123" t="s">
        <v>53</v>
      </c>
      <c r="B2" s="5"/>
      <c r="C2" s="5"/>
      <c r="D2" s="121">
        <v>55</v>
      </c>
      <c r="E2" s="125"/>
      <c r="F2" s="23"/>
      <c r="G2" s="24" t="s">
        <v>30</v>
      </c>
      <c r="H2" s="25" t="s">
        <v>10</v>
      </c>
      <c r="I2" s="24" t="s">
        <v>29</v>
      </c>
      <c r="J2" s="26"/>
      <c r="K2" s="27"/>
      <c r="L2" s="28"/>
      <c r="M2" s="29" t="s">
        <v>35</v>
      </c>
      <c r="N2" s="30"/>
      <c r="O2" s="29" t="s">
        <v>10</v>
      </c>
      <c r="P2" s="31" t="s">
        <v>31</v>
      </c>
      <c r="Q2" s="32" t="s">
        <v>33</v>
      </c>
    </row>
    <row r="3" spans="1:17">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row>
    <row r="4" spans="1:17" ht="15.75" thickBot="1">
      <c r="A4" s="11"/>
      <c r="B4" s="12"/>
      <c r="C4" s="12"/>
      <c r="D4" s="13"/>
      <c r="E4" s="87"/>
      <c r="F4" s="42"/>
      <c r="G4" s="87"/>
      <c r="H4" s="88"/>
      <c r="I4" s="87"/>
      <c r="J4" s="42"/>
      <c r="K4" s="43"/>
      <c r="L4" s="44"/>
      <c r="M4" s="45"/>
      <c r="N4" s="44"/>
      <c r="O4" s="45"/>
      <c r="P4" s="46"/>
      <c r="Q4" s="44"/>
    </row>
    <row r="5" spans="1:17" ht="15.75" thickBot="1">
      <c r="A5" s="200" t="s">
        <v>70</v>
      </c>
      <c r="B5" s="201"/>
      <c r="C5" s="202"/>
      <c r="D5" s="78"/>
      <c r="E5" s="92">
        <v>29829</v>
      </c>
      <c r="F5" s="89">
        <f>E5/D2</f>
        <v>542.34545454545457</v>
      </c>
      <c r="G5" s="92">
        <v>3962</v>
      </c>
      <c r="H5" s="90">
        <f>G5/F5</f>
        <v>7.3053069160883704</v>
      </c>
      <c r="I5" s="47">
        <f>Q5/G5</f>
        <v>4.7580652562984715E-2</v>
      </c>
      <c r="J5" s="95"/>
      <c r="K5" s="92">
        <v>34561</v>
      </c>
      <c r="L5" s="96">
        <f>K5/D2</f>
        <v>628.38181818181818</v>
      </c>
      <c r="M5" s="48">
        <f>(L5*100/F5)-100</f>
        <v>15.863756746790031</v>
      </c>
      <c r="N5" s="92">
        <v>5184</v>
      </c>
      <c r="O5" s="49">
        <f>N5/L5</f>
        <v>8.2497612916292926</v>
      </c>
      <c r="P5" s="50">
        <f>D1</f>
        <v>0.3</v>
      </c>
      <c r="Q5" s="51">
        <f>L5*P5</f>
        <v>188.51454545454544</v>
      </c>
    </row>
    <row r="6" spans="1:17" ht="15.75" thickBot="1">
      <c r="A6" s="93"/>
      <c r="B6" s="94"/>
      <c r="C6" s="94"/>
      <c r="D6" s="14"/>
      <c r="E6" s="52"/>
      <c r="F6" s="53"/>
      <c r="G6" s="52"/>
      <c r="H6" s="54"/>
      <c r="I6" s="55"/>
      <c r="J6" s="56"/>
      <c r="K6" s="52"/>
      <c r="L6" s="57"/>
      <c r="M6" s="58"/>
      <c r="N6" s="59"/>
      <c r="O6" s="60"/>
      <c r="P6" s="61"/>
      <c r="Q6" s="62"/>
    </row>
    <row r="7" spans="1:17" ht="15.75" thickBot="1">
      <c r="A7" s="200" t="s">
        <v>12</v>
      </c>
      <c r="B7" s="201"/>
      <c r="C7" s="202"/>
      <c r="D7" s="78"/>
      <c r="E7" s="92">
        <v>17263</v>
      </c>
      <c r="F7" s="89">
        <f>E7/D2</f>
        <v>313.87272727272727</v>
      </c>
      <c r="G7" s="92">
        <v>2287</v>
      </c>
      <c r="H7" s="90">
        <f>G7/F7</f>
        <v>7.2863928633493602</v>
      </c>
      <c r="I7" s="47">
        <f>Q7/G7</f>
        <v>4.641968438208053E-2</v>
      </c>
      <c r="J7" s="95"/>
      <c r="K7" s="92">
        <v>19463</v>
      </c>
      <c r="L7" s="96">
        <f>K7/D2</f>
        <v>353.87272727272727</v>
      </c>
      <c r="M7" s="48">
        <f>(L7*100/F7)-100</f>
        <v>12.744019000173779</v>
      </c>
      <c r="N7" s="92">
        <v>2991</v>
      </c>
      <c r="O7" s="49">
        <f>N7/L7</f>
        <v>8.4521913374094435</v>
      </c>
      <c r="P7" s="50">
        <f>P5</f>
        <v>0.3</v>
      </c>
      <c r="Q7" s="51">
        <f>L7*P7</f>
        <v>106.16181818181818</v>
      </c>
    </row>
    <row r="8" spans="1:17" ht="15.75" thickBot="1">
      <c r="A8" s="93"/>
      <c r="B8" s="94"/>
      <c r="C8" s="94"/>
      <c r="D8" s="14"/>
      <c r="E8" s="52"/>
      <c r="F8" s="53"/>
      <c r="G8" s="52"/>
      <c r="H8" s="54"/>
      <c r="I8" s="63"/>
      <c r="J8" s="64"/>
      <c r="K8" s="52"/>
      <c r="L8" s="57"/>
      <c r="M8" s="58"/>
      <c r="N8" s="59"/>
      <c r="O8" s="60"/>
      <c r="P8" s="65"/>
      <c r="Q8" s="57"/>
    </row>
    <row r="9" spans="1:17" ht="15.75" thickBot="1">
      <c r="A9" s="200" t="s">
        <v>13</v>
      </c>
      <c r="B9" s="201"/>
      <c r="C9" s="202"/>
      <c r="D9" s="78"/>
      <c r="E9" s="92">
        <v>12535</v>
      </c>
      <c r="F9" s="89">
        <f>E9/D2</f>
        <v>227.90909090909091</v>
      </c>
      <c r="G9" s="92">
        <v>1618</v>
      </c>
      <c r="H9" s="90">
        <f>G9/F9</f>
        <v>7.0993218986836855</v>
      </c>
      <c r="I9" s="47">
        <f>Q9/G9</f>
        <v>5.1204629733677946E-2</v>
      </c>
      <c r="J9" s="95"/>
      <c r="K9" s="92">
        <v>15189</v>
      </c>
      <c r="L9" s="96">
        <f>K9/D2</f>
        <v>276.16363636363639</v>
      </c>
      <c r="M9" s="48">
        <f>(L9*100/F9)-100</f>
        <v>21.17271639409654</v>
      </c>
      <c r="N9" s="92">
        <v>2344</v>
      </c>
      <c r="O9" s="49">
        <f>N9/L9</f>
        <v>8.4877213773125284</v>
      </c>
      <c r="P9" s="50">
        <f>P7</f>
        <v>0.3</v>
      </c>
      <c r="Q9" s="51">
        <f>L9*P9</f>
        <v>82.849090909090918</v>
      </c>
    </row>
    <row r="10" spans="1:17" ht="15.75" thickBot="1">
      <c r="A10" s="93"/>
      <c r="B10" s="94"/>
      <c r="C10" s="94"/>
      <c r="D10" s="14"/>
      <c r="E10" s="52"/>
      <c r="F10" s="53"/>
      <c r="G10" s="52"/>
      <c r="H10" s="54"/>
      <c r="I10" s="63"/>
      <c r="J10" s="64"/>
      <c r="K10" s="52"/>
      <c r="L10" s="57"/>
      <c r="M10" s="58"/>
      <c r="N10" s="59"/>
      <c r="O10" s="60"/>
      <c r="P10" s="65"/>
      <c r="Q10" s="57"/>
    </row>
    <row r="11" spans="1:17" ht="15.75" thickBot="1">
      <c r="A11" s="200" t="s">
        <v>69</v>
      </c>
      <c r="B11" s="201"/>
      <c r="C11" s="202"/>
      <c r="D11" s="78"/>
      <c r="E11" s="92">
        <v>130345</v>
      </c>
      <c r="F11" s="89">
        <f>E11/D2</f>
        <v>2369.909090909091</v>
      </c>
      <c r="G11" s="92">
        <v>17888</v>
      </c>
      <c r="H11" s="90">
        <f>G11/F11</f>
        <v>7.547968851893053</v>
      </c>
      <c r="I11" s="47">
        <f>Q11/G11</f>
        <v>4.3985810700926976E-2</v>
      </c>
      <c r="J11" s="95"/>
      <c r="K11" s="92">
        <v>144250</v>
      </c>
      <c r="L11" s="96">
        <f>K11/D2</f>
        <v>2622.7272727272725</v>
      </c>
      <c r="M11" s="48">
        <f>(L11*100/F11)-100</f>
        <v>10.667843031953637</v>
      </c>
      <c r="N11" s="92">
        <v>22602</v>
      </c>
      <c r="O11" s="49">
        <f>N11/L11</f>
        <v>8.6177469670710583</v>
      </c>
      <c r="P11" s="50">
        <f>P9</f>
        <v>0.3</v>
      </c>
      <c r="Q11" s="51">
        <f>L11*P11</f>
        <v>786.81818181818176</v>
      </c>
    </row>
    <row r="12" spans="1:17" ht="15.75" thickBot="1">
      <c r="A12" s="93"/>
      <c r="B12" s="94"/>
      <c r="C12" s="94"/>
      <c r="D12" s="14"/>
      <c r="E12" s="52"/>
      <c r="F12" s="53"/>
      <c r="G12" s="52"/>
      <c r="H12" s="54"/>
      <c r="I12" s="55"/>
      <c r="J12" s="56"/>
      <c r="K12" s="52"/>
      <c r="L12" s="57"/>
      <c r="M12" s="58"/>
      <c r="N12" s="59"/>
      <c r="O12" s="60"/>
      <c r="P12" s="61"/>
      <c r="Q12" s="62"/>
    </row>
    <row r="13" spans="1:17" ht="15.75" thickBot="1">
      <c r="A13" s="200" t="s">
        <v>15</v>
      </c>
      <c r="B13" s="201"/>
      <c r="C13" s="202"/>
      <c r="D13" s="78"/>
      <c r="E13" s="92">
        <v>12882</v>
      </c>
      <c r="F13" s="89">
        <f>E13/D2</f>
        <v>234.21818181818182</v>
      </c>
      <c r="G13" s="92">
        <v>1605</v>
      </c>
      <c r="H13" s="90">
        <f>G13/F13</f>
        <v>6.8525850023288308</v>
      </c>
      <c r="I13" s="47">
        <f>Q13/G13</f>
        <v>4.3051826677994898E-2</v>
      </c>
      <c r="J13" s="95"/>
      <c r="K13" s="92">
        <v>12668</v>
      </c>
      <c r="L13" s="96">
        <f>K13/D2</f>
        <v>230.32727272727271</v>
      </c>
      <c r="M13" s="48">
        <f>(L13*100/F13)-100</f>
        <v>-1.6612327278373016</v>
      </c>
      <c r="N13" s="92">
        <v>1935</v>
      </c>
      <c r="O13" s="49">
        <f>N13/L13</f>
        <v>8.4010893590148417</v>
      </c>
      <c r="P13" s="50">
        <f>P11</f>
        <v>0.3</v>
      </c>
      <c r="Q13" s="51">
        <f>L13*P13</f>
        <v>69.098181818181814</v>
      </c>
    </row>
    <row r="14" spans="1:17" ht="15.75" thickBot="1">
      <c r="A14" s="93"/>
      <c r="B14" s="94"/>
      <c r="C14" s="94"/>
      <c r="D14" s="14"/>
      <c r="E14" s="52"/>
      <c r="F14" s="53"/>
      <c r="G14" s="52"/>
      <c r="H14" s="54"/>
      <c r="I14" s="55"/>
      <c r="J14" s="56"/>
      <c r="K14" s="52"/>
      <c r="L14" s="57"/>
      <c r="M14" s="58"/>
      <c r="N14" s="59"/>
      <c r="O14" s="60"/>
      <c r="P14" s="61"/>
      <c r="Q14" s="62"/>
    </row>
    <row r="15" spans="1:17" ht="15.75" thickBot="1">
      <c r="A15" s="200" t="s">
        <v>25</v>
      </c>
      <c r="B15" s="201"/>
      <c r="C15" s="202"/>
      <c r="D15" s="78"/>
      <c r="E15" s="92">
        <v>8584</v>
      </c>
      <c r="F15" s="89">
        <f>E15/D2</f>
        <v>156.07272727272726</v>
      </c>
      <c r="G15" s="92">
        <v>1048</v>
      </c>
      <c r="H15" s="90">
        <f>G15/F15</f>
        <v>6.7148182665424052</v>
      </c>
      <c r="I15" s="47">
        <f>Q15/G15</f>
        <v>4.9231436502428859E-2</v>
      </c>
      <c r="J15" s="95"/>
      <c r="K15" s="92">
        <v>9459</v>
      </c>
      <c r="L15" s="96">
        <f>K15/D2</f>
        <v>171.98181818181817</v>
      </c>
      <c r="M15" s="48">
        <f>(L15*100/F15)-100</f>
        <v>10.193383038210612</v>
      </c>
      <c r="N15" s="92">
        <v>1384</v>
      </c>
      <c r="O15" s="49">
        <f>N15/L15</f>
        <v>8.0473623004545942</v>
      </c>
      <c r="P15" s="50">
        <f>P13</f>
        <v>0.3</v>
      </c>
      <c r="Q15" s="51">
        <f>L15*P15</f>
        <v>51.594545454545447</v>
      </c>
    </row>
    <row r="16" spans="1:17" ht="15.75" thickBot="1">
      <c r="A16" s="93"/>
      <c r="B16" s="94"/>
      <c r="C16" s="94"/>
      <c r="D16" s="14"/>
      <c r="E16" s="52"/>
      <c r="F16" s="53"/>
      <c r="G16" s="52"/>
      <c r="H16" s="54"/>
      <c r="I16" s="55"/>
      <c r="J16" s="56"/>
      <c r="K16" s="52"/>
      <c r="L16" s="57"/>
      <c r="M16" s="58"/>
      <c r="N16" s="59"/>
      <c r="O16" s="60"/>
      <c r="P16" s="61"/>
      <c r="Q16" s="62"/>
    </row>
    <row r="17" spans="1:17" ht="15.75" thickBot="1">
      <c r="A17" s="200" t="s">
        <v>14</v>
      </c>
      <c r="B17" s="201"/>
      <c r="C17" s="202"/>
      <c r="D17" s="78"/>
      <c r="E17" s="92">
        <v>11443</v>
      </c>
      <c r="F17" s="89">
        <f>E17/D2</f>
        <v>208.05454545454546</v>
      </c>
      <c r="G17" s="92">
        <v>1475</v>
      </c>
      <c r="H17" s="90">
        <f>G17/F17</f>
        <v>7.0894870226339242</v>
      </c>
      <c r="I17" s="47">
        <f>Q17/G17</f>
        <v>4.652819722650231E-2</v>
      </c>
      <c r="J17" s="95"/>
      <c r="K17" s="92">
        <v>12582</v>
      </c>
      <c r="L17" s="96">
        <f>K17/D2</f>
        <v>228.76363636363635</v>
      </c>
      <c r="M17" s="48">
        <f>(L17*100/F17)-100</f>
        <v>9.9536834746132996</v>
      </c>
      <c r="N17" s="92">
        <v>1885</v>
      </c>
      <c r="O17" s="49">
        <f>N17/L17</f>
        <v>8.2399459545382303</v>
      </c>
      <c r="P17" s="50">
        <f>P15</f>
        <v>0.3</v>
      </c>
      <c r="Q17" s="51">
        <f>L17*P17</f>
        <v>68.629090909090905</v>
      </c>
    </row>
    <row r="18" spans="1:17" ht="15.75" thickBot="1">
      <c r="A18" s="93"/>
      <c r="B18" s="94"/>
      <c r="C18" s="94"/>
      <c r="D18" s="14"/>
      <c r="E18" s="52"/>
      <c r="F18" s="53"/>
      <c r="G18" s="52"/>
      <c r="H18" s="54"/>
      <c r="I18" s="55"/>
      <c r="J18" s="56"/>
      <c r="K18" s="52"/>
      <c r="L18" s="57"/>
      <c r="M18" s="58"/>
      <c r="N18" s="59"/>
      <c r="O18" s="60"/>
      <c r="P18" s="61"/>
      <c r="Q18" s="62"/>
    </row>
    <row r="19" spans="1:17" ht="15.75" thickBot="1">
      <c r="A19" s="200" t="s">
        <v>16</v>
      </c>
      <c r="B19" s="201"/>
      <c r="C19" s="202"/>
      <c r="D19" s="78"/>
      <c r="E19" s="92">
        <v>7081</v>
      </c>
      <c r="F19" s="89">
        <f>E19/D2</f>
        <v>128.74545454545455</v>
      </c>
      <c r="G19" s="92">
        <v>887</v>
      </c>
      <c r="H19" s="90">
        <f>G19/F19</f>
        <v>6.8895636209574915</v>
      </c>
      <c r="I19" s="47">
        <f>Q19/G19</f>
        <v>4.6772573536947831E-2</v>
      </c>
      <c r="J19" s="95"/>
      <c r="K19" s="92">
        <v>7606</v>
      </c>
      <c r="L19" s="96">
        <f>K19/D2</f>
        <v>138.29090909090908</v>
      </c>
      <c r="M19" s="48">
        <f>(L19*100/F19)-100</f>
        <v>7.4142070329049403</v>
      </c>
      <c r="N19" s="92">
        <v>1115</v>
      </c>
      <c r="O19" s="49">
        <f>N19/L19</f>
        <v>8.0627136471206953</v>
      </c>
      <c r="P19" s="50">
        <f>P17</f>
        <v>0.3</v>
      </c>
      <c r="Q19" s="51">
        <f>L19*P19</f>
        <v>41.487272727272725</v>
      </c>
    </row>
    <row r="20" spans="1:17" ht="15.75" thickBot="1">
      <c r="A20" s="93"/>
      <c r="B20" s="94"/>
      <c r="C20" s="94"/>
      <c r="D20" s="14"/>
      <c r="E20" s="52"/>
      <c r="F20" s="53"/>
      <c r="G20" s="52"/>
      <c r="H20" s="54"/>
      <c r="I20" s="55"/>
      <c r="J20" s="56"/>
      <c r="K20" s="52"/>
      <c r="L20" s="57"/>
      <c r="M20" s="58"/>
      <c r="N20" s="59"/>
      <c r="O20" s="60"/>
      <c r="P20" s="61"/>
      <c r="Q20" s="62"/>
    </row>
    <row r="21" spans="1:17" ht="15.75" thickBot="1">
      <c r="A21" s="200" t="s">
        <v>17</v>
      </c>
      <c r="B21" s="201"/>
      <c r="C21" s="202"/>
      <c r="D21" s="78"/>
      <c r="E21" s="92">
        <v>2590</v>
      </c>
      <c r="F21" s="89">
        <f>E21/D2</f>
        <v>47.090909090909093</v>
      </c>
      <c r="G21" s="92">
        <v>327</v>
      </c>
      <c r="H21" s="90">
        <f>G21/F21</f>
        <v>6.9440154440154434</v>
      </c>
      <c r="I21" s="47">
        <f>Q21/G21</f>
        <v>4.6055045871559633E-2</v>
      </c>
      <c r="J21" s="95"/>
      <c r="K21" s="92">
        <v>2761</v>
      </c>
      <c r="L21" s="96">
        <f>K21/D2</f>
        <v>50.2</v>
      </c>
      <c r="M21" s="48">
        <f>(L21*100/F21)-100</f>
        <v>6.6023166023165913</v>
      </c>
      <c r="N21" s="92">
        <v>394</v>
      </c>
      <c r="O21" s="49">
        <f>N21/L21</f>
        <v>7.8486055776892423</v>
      </c>
      <c r="P21" s="50">
        <f>P19</f>
        <v>0.3</v>
      </c>
      <c r="Q21" s="51">
        <f>L21*P21</f>
        <v>15.06</v>
      </c>
    </row>
    <row r="22" spans="1:17" ht="15.75" thickBot="1">
      <c r="A22" s="93"/>
      <c r="B22" s="94"/>
      <c r="C22" s="94"/>
      <c r="D22" s="14"/>
      <c r="E22" s="52"/>
      <c r="F22" s="53"/>
      <c r="G22" s="52"/>
      <c r="H22" s="54"/>
      <c r="I22" s="55"/>
      <c r="J22" s="56"/>
      <c r="K22" s="52"/>
      <c r="L22" s="57"/>
      <c r="M22" s="58"/>
      <c r="N22" s="59"/>
      <c r="O22" s="60"/>
      <c r="P22" s="61"/>
      <c r="Q22" s="62"/>
    </row>
    <row r="23" spans="1:17" ht="15.75" thickBot="1">
      <c r="A23" s="200" t="s">
        <v>20</v>
      </c>
      <c r="B23" s="201"/>
      <c r="C23" s="202"/>
      <c r="D23" s="78"/>
      <c r="E23" s="92">
        <v>18207</v>
      </c>
      <c r="F23" s="89">
        <f>E23/D2</f>
        <v>331.03636363636366</v>
      </c>
      <c r="G23" s="92">
        <v>2538</v>
      </c>
      <c r="H23" s="90">
        <f>G23/F23</f>
        <v>7.6668314384577352</v>
      </c>
      <c r="I23" s="47">
        <f>Q23/G23</f>
        <v>4.5454545454545456E-2</v>
      </c>
      <c r="J23" s="95"/>
      <c r="K23" s="92">
        <v>21150</v>
      </c>
      <c r="L23" s="96">
        <f>K23/D2</f>
        <v>384.54545454545456</v>
      </c>
      <c r="M23" s="48">
        <f>(L23*100/F23)-100</f>
        <v>16.16411270390509</v>
      </c>
      <c r="N23" s="92">
        <v>3360</v>
      </c>
      <c r="O23" s="49">
        <f>N23/L23</f>
        <v>8.7375886524822697</v>
      </c>
      <c r="P23" s="50">
        <f>P21</f>
        <v>0.3</v>
      </c>
      <c r="Q23" s="51">
        <f>L23*P23</f>
        <v>115.36363636363636</v>
      </c>
    </row>
    <row r="24" spans="1:17" ht="15.75" thickBot="1">
      <c r="A24" s="93"/>
      <c r="B24" s="94"/>
      <c r="C24" s="94"/>
      <c r="D24" s="14"/>
      <c r="E24" s="52"/>
      <c r="F24" s="53"/>
      <c r="G24" s="52"/>
      <c r="H24" s="54"/>
      <c r="I24" s="55"/>
      <c r="J24" s="56"/>
      <c r="K24" s="52"/>
      <c r="L24" s="57"/>
      <c r="M24" s="58"/>
      <c r="N24" s="59"/>
      <c r="O24" s="60"/>
      <c r="P24" s="61"/>
      <c r="Q24" s="62"/>
    </row>
    <row r="25" spans="1:17" ht="15.75" thickBot="1">
      <c r="A25" s="200" t="s">
        <v>26</v>
      </c>
      <c r="B25" s="201"/>
      <c r="C25" s="202"/>
      <c r="D25" s="78"/>
      <c r="E25" s="92">
        <v>6684</v>
      </c>
      <c r="F25" s="89">
        <f>E25/D2</f>
        <v>121.52727272727273</v>
      </c>
      <c r="G25" s="92">
        <v>806</v>
      </c>
      <c r="H25" s="90">
        <f>G25/F25</f>
        <v>6.6322561340514659</v>
      </c>
      <c r="I25" s="47">
        <f>Q25/G25</f>
        <v>4.7527633656665909E-2</v>
      </c>
      <c r="J25" s="95"/>
      <c r="K25" s="92">
        <v>7023</v>
      </c>
      <c r="L25" s="96">
        <f>K25/D2</f>
        <v>127.69090909090909</v>
      </c>
      <c r="M25" s="48">
        <f>(L25*100/F25)-100</f>
        <v>5.0718132854577931</v>
      </c>
      <c r="N25" s="92">
        <v>1070</v>
      </c>
      <c r="O25" s="49">
        <f>N25/L25</f>
        <v>8.37960985333903</v>
      </c>
      <c r="P25" s="50">
        <f>P23</f>
        <v>0.3</v>
      </c>
      <c r="Q25" s="51">
        <f>L25*P25</f>
        <v>38.307272727272725</v>
      </c>
    </row>
    <row r="26" spans="1:17" ht="15.75" thickBot="1">
      <c r="A26" s="93"/>
      <c r="B26" s="94"/>
      <c r="C26" s="94"/>
      <c r="D26" s="14"/>
      <c r="E26" s="52"/>
      <c r="F26" s="53"/>
      <c r="G26" s="52"/>
      <c r="H26" s="54"/>
      <c r="I26" s="55"/>
      <c r="J26" s="56"/>
      <c r="K26" s="52"/>
      <c r="L26" s="57"/>
      <c r="M26" s="58"/>
      <c r="N26" s="59"/>
      <c r="O26" s="60"/>
      <c r="P26" s="61"/>
      <c r="Q26" s="62"/>
    </row>
    <row r="27" spans="1:17" ht="15.75" thickBot="1">
      <c r="A27" s="200" t="s">
        <v>27</v>
      </c>
      <c r="B27" s="201"/>
      <c r="C27" s="202"/>
      <c r="D27" s="78"/>
      <c r="E27" s="92">
        <v>4052</v>
      </c>
      <c r="F27" s="89">
        <f>E27/D2</f>
        <v>73.672727272727272</v>
      </c>
      <c r="G27" s="92">
        <v>496</v>
      </c>
      <c r="H27" s="90">
        <f>G27/F27</f>
        <v>6.7324777887462979</v>
      </c>
      <c r="I27" s="47">
        <f>Q27/G27</f>
        <v>4.5725806451612894E-2</v>
      </c>
      <c r="J27" s="95"/>
      <c r="K27" s="92">
        <v>4158</v>
      </c>
      <c r="L27" s="96">
        <f>K27/D2</f>
        <v>75.599999999999994</v>
      </c>
      <c r="M27" s="48">
        <f>(L27*100/F27)-100</f>
        <v>2.615992102665345</v>
      </c>
      <c r="N27" s="92">
        <v>616</v>
      </c>
      <c r="O27" s="49">
        <f>N27/L27</f>
        <v>8.1481481481481488</v>
      </c>
      <c r="P27" s="50">
        <f>P25</f>
        <v>0.3</v>
      </c>
      <c r="Q27" s="51">
        <f>L27*P27</f>
        <v>22.679999999999996</v>
      </c>
    </row>
    <row r="28" spans="1:17" ht="15.75" thickBot="1">
      <c r="A28" s="93"/>
      <c r="B28" s="94"/>
      <c r="C28" s="94"/>
      <c r="D28" s="14"/>
      <c r="E28" s="52"/>
      <c r="F28" s="53"/>
      <c r="G28" s="52"/>
      <c r="H28" s="54"/>
      <c r="I28" s="55"/>
      <c r="J28" s="56"/>
      <c r="K28" s="52"/>
      <c r="L28" s="57"/>
      <c r="M28" s="58"/>
      <c r="N28" s="59"/>
      <c r="O28" s="60"/>
      <c r="P28" s="61"/>
      <c r="Q28" s="62"/>
    </row>
    <row r="29" spans="1:17" ht="15.75" thickBot="1">
      <c r="A29" s="200" t="s">
        <v>18</v>
      </c>
      <c r="B29" s="201"/>
      <c r="C29" s="202"/>
      <c r="D29" s="78"/>
      <c r="E29" s="92">
        <v>2423</v>
      </c>
      <c r="F29" s="89">
        <f>E29/D2</f>
        <v>44.054545454545455</v>
      </c>
      <c r="G29" s="92">
        <v>351</v>
      </c>
      <c r="H29" s="90">
        <f>G29/F29</f>
        <v>7.9673957903425503</v>
      </c>
      <c r="I29" s="47">
        <f>Q29/G29</f>
        <v>4.470862470862471E-2</v>
      </c>
      <c r="J29" s="95"/>
      <c r="K29" s="92">
        <v>2877</v>
      </c>
      <c r="L29" s="96">
        <f>K29/D2</f>
        <v>52.309090909090912</v>
      </c>
      <c r="M29" s="48">
        <f>(L29*100/F29)-100</f>
        <v>18.737102765167151</v>
      </c>
      <c r="N29" s="92">
        <v>461</v>
      </c>
      <c r="O29" s="49">
        <f>N29/L29</f>
        <v>8.8129996524157104</v>
      </c>
      <c r="P29" s="50">
        <f>P27</f>
        <v>0.3</v>
      </c>
      <c r="Q29" s="51">
        <f>L29*P29</f>
        <v>15.692727272727273</v>
      </c>
    </row>
    <row r="30" spans="1:17" ht="15.75" thickBot="1">
      <c r="A30" s="93"/>
      <c r="B30" s="94"/>
      <c r="C30" s="94"/>
      <c r="D30" s="14"/>
      <c r="E30" s="52"/>
      <c r="F30" s="53"/>
      <c r="G30" s="52"/>
      <c r="H30" s="54"/>
      <c r="I30" s="55"/>
      <c r="J30" s="56"/>
      <c r="K30" s="52"/>
      <c r="L30" s="57"/>
      <c r="M30" s="58"/>
      <c r="N30" s="59"/>
      <c r="O30" s="60"/>
      <c r="P30" s="61"/>
      <c r="Q30" s="62"/>
    </row>
    <row r="31" spans="1:17" ht="15.75" thickBot="1">
      <c r="A31" s="200" t="s">
        <v>24</v>
      </c>
      <c r="B31" s="201"/>
      <c r="C31" s="202"/>
      <c r="D31" s="78"/>
      <c r="E31" s="92">
        <v>11209</v>
      </c>
      <c r="F31" s="89">
        <f>E31/D2</f>
        <v>203.8</v>
      </c>
      <c r="G31" s="92">
        <v>1284</v>
      </c>
      <c r="H31" s="90">
        <f>G31/F31</f>
        <v>6.3002944062806669</v>
      </c>
      <c r="I31" s="47">
        <f>Q31/G31</f>
        <v>5.3041631265930332E-2</v>
      </c>
      <c r="J31" s="95"/>
      <c r="K31" s="92">
        <v>12486</v>
      </c>
      <c r="L31" s="96">
        <f>K31/D2</f>
        <v>227.01818181818183</v>
      </c>
      <c r="M31" s="48">
        <f>(L31*100/F31)-100</f>
        <v>11.392630921580874</v>
      </c>
      <c r="N31" s="92">
        <v>1762</v>
      </c>
      <c r="O31" s="49">
        <f>N31/L31</f>
        <v>7.7614928720166585</v>
      </c>
      <c r="P31" s="50">
        <f>P29</f>
        <v>0.3</v>
      </c>
      <c r="Q31" s="51">
        <f>L31*P31</f>
        <v>68.105454545454549</v>
      </c>
    </row>
    <row r="32" spans="1:17" ht="15.75" thickBot="1">
      <c r="A32" s="93"/>
      <c r="B32" s="94"/>
      <c r="C32" s="94"/>
      <c r="D32" s="14"/>
      <c r="E32" s="52"/>
      <c r="F32" s="53"/>
      <c r="G32" s="52"/>
      <c r="H32" s="54"/>
      <c r="I32" s="55"/>
      <c r="J32" s="56"/>
      <c r="K32" s="52"/>
      <c r="L32" s="57"/>
      <c r="M32" s="58"/>
      <c r="N32" s="59"/>
      <c r="O32" s="60"/>
      <c r="P32" s="61"/>
      <c r="Q32" s="62"/>
    </row>
    <row r="33" spans="1:17" ht="15.75" thickBot="1">
      <c r="A33" s="200" t="s">
        <v>23</v>
      </c>
      <c r="B33" s="201"/>
      <c r="C33" s="202"/>
      <c r="D33" s="78"/>
      <c r="E33" s="92">
        <v>11325</v>
      </c>
      <c r="F33" s="89">
        <f>E33/D2</f>
        <v>205.90909090909091</v>
      </c>
      <c r="G33" s="92">
        <v>1497</v>
      </c>
      <c r="H33" s="90">
        <f>G33/F33</f>
        <v>7.2701986754966885</v>
      </c>
      <c r="I33" s="47">
        <f>Q33/G33</f>
        <v>4.5520131171433775E-2</v>
      </c>
      <c r="J33" s="95"/>
      <c r="K33" s="92">
        <v>12493</v>
      </c>
      <c r="L33" s="96">
        <f>K33/D2</f>
        <v>227.14545454545456</v>
      </c>
      <c r="M33" s="48">
        <f>(L33*100/F33)-100</f>
        <v>10.313465783664469</v>
      </c>
      <c r="N33" s="92">
        <v>1900</v>
      </c>
      <c r="O33" s="49">
        <f>N33/L33</f>
        <v>8.3646842231649714</v>
      </c>
      <c r="P33" s="50">
        <f>P31</f>
        <v>0.3</v>
      </c>
      <c r="Q33" s="51">
        <f>L33*P33</f>
        <v>68.143636363636361</v>
      </c>
    </row>
    <row r="34" spans="1:17" ht="15.75" thickBot="1">
      <c r="A34" s="93"/>
      <c r="B34" s="94"/>
      <c r="C34" s="94"/>
      <c r="D34" s="14"/>
      <c r="E34" s="52"/>
      <c r="F34" s="53"/>
      <c r="G34" s="52"/>
      <c r="H34" s="54"/>
      <c r="I34" s="55"/>
      <c r="J34" s="56"/>
      <c r="K34" s="52"/>
      <c r="L34" s="57"/>
      <c r="M34" s="58"/>
      <c r="N34" s="59"/>
      <c r="O34" s="60"/>
      <c r="P34" s="61"/>
      <c r="Q34" s="62"/>
    </row>
    <row r="35" spans="1:17" ht="15.75" thickBot="1">
      <c r="A35" s="200" t="s">
        <v>19</v>
      </c>
      <c r="B35" s="201"/>
      <c r="C35" s="202"/>
      <c r="D35" s="78"/>
      <c r="E35" s="92">
        <v>3050</v>
      </c>
      <c r="F35" s="89">
        <f>E35/D2</f>
        <v>55.454545454545453</v>
      </c>
      <c r="G35" s="92">
        <v>381</v>
      </c>
      <c r="H35" s="90">
        <f>G35/F35</f>
        <v>6.8704918032786884</v>
      </c>
      <c r="I35" s="47">
        <f>Q35/G35</f>
        <v>5.8396564065855396E-2</v>
      </c>
      <c r="J35" s="95"/>
      <c r="K35" s="92">
        <v>4079</v>
      </c>
      <c r="L35" s="96">
        <f>K35/D2</f>
        <v>74.163636363636357</v>
      </c>
      <c r="M35" s="48">
        <f>(L35*100/F35)-100</f>
        <v>33.73770491803279</v>
      </c>
      <c r="N35" s="92">
        <v>561</v>
      </c>
      <c r="O35" s="49">
        <f>N35/L35</f>
        <v>7.5643540083353766</v>
      </c>
      <c r="P35" s="50">
        <f>P33</f>
        <v>0.3</v>
      </c>
      <c r="Q35" s="51">
        <f>L35*P35</f>
        <v>22.249090909090906</v>
      </c>
    </row>
    <row r="36" spans="1:17" ht="15.75" thickBot="1">
      <c r="A36" s="93"/>
      <c r="B36" s="94"/>
      <c r="C36" s="94"/>
      <c r="D36" s="14"/>
      <c r="E36" s="52"/>
      <c r="F36" s="53"/>
      <c r="G36" s="52"/>
      <c r="H36" s="54"/>
      <c r="I36" s="55"/>
      <c r="J36" s="56"/>
      <c r="K36" s="52"/>
      <c r="L36" s="57"/>
      <c r="M36" s="58"/>
      <c r="N36" s="59"/>
      <c r="O36" s="60"/>
      <c r="P36" s="61"/>
      <c r="Q36" s="62"/>
    </row>
    <row r="37" spans="1:17" ht="15.75" thickBot="1">
      <c r="A37" s="200" t="s">
        <v>70</v>
      </c>
      <c r="B37" s="201"/>
      <c r="C37" s="202"/>
      <c r="D37" s="78"/>
      <c r="E37" s="92">
        <v>63959</v>
      </c>
      <c r="F37" s="89">
        <f>E37/D2</f>
        <v>1162.8909090909092</v>
      </c>
      <c r="G37" s="92">
        <v>8253</v>
      </c>
      <c r="H37" s="90">
        <f>G37/F37</f>
        <v>7.096968370362263</v>
      </c>
      <c r="I37" s="47">
        <f>Q37/G37</f>
        <v>4.6929711509864185E-2</v>
      </c>
      <c r="J37" s="95"/>
      <c r="K37" s="92">
        <v>71007</v>
      </c>
      <c r="L37" s="96">
        <f>K37/D2</f>
        <v>1291.0363636363636</v>
      </c>
      <c r="M37" s="48">
        <f>(L37*100/F37)-100</f>
        <v>11.019559405243967</v>
      </c>
      <c r="N37" s="92">
        <v>10576</v>
      </c>
      <c r="O37" s="49">
        <f>N37/L37</f>
        <v>8.191868407340122</v>
      </c>
      <c r="P37" s="50">
        <f>P35</f>
        <v>0.3</v>
      </c>
      <c r="Q37" s="51">
        <f>L37*P37</f>
        <v>387.31090909090909</v>
      </c>
    </row>
    <row r="38" spans="1:17" ht="15.75" thickBot="1">
      <c r="A38" s="93"/>
      <c r="B38" s="94"/>
      <c r="C38" s="94"/>
      <c r="D38" s="14"/>
      <c r="E38" s="52"/>
      <c r="F38" s="53"/>
      <c r="G38" s="52"/>
      <c r="H38" s="54"/>
      <c r="I38" s="55"/>
      <c r="J38" s="56"/>
      <c r="K38" s="52"/>
      <c r="L38" s="57"/>
      <c r="M38" s="58"/>
      <c r="N38" s="59"/>
      <c r="O38" s="60"/>
      <c r="P38" s="61"/>
      <c r="Q38" s="62"/>
    </row>
    <row r="39" spans="1:17" ht="15.75" thickBot="1">
      <c r="A39" s="200" t="s">
        <v>20</v>
      </c>
      <c r="B39" s="201"/>
      <c r="C39" s="202"/>
      <c r="D39" s="78"/>
      <c r="E39" s="92">
        <v>8848</v>
      </c>
      <c r="F39" s="89">
        <f>E39/D2</f>
        <v>160.87272727272727</v>
      </c>
      <c r="G39" s="92">
        <v>1213</v>
      </c>
      <c r="H39" s="90">
        <f>G39/F39</f>
        <v>7.5401220614828208</v>
      </c>
      <c r="I39" s="47">
        <f>Q39/G39</f>
        <v>4.366334407554523E-2</v>
      </c>
      <c r="J39" s="95"/>
      <c r="K39" s="92">
        <v>9710</v>
      </c>
      <c r="L39" s="96">
        <f>K39/D2</f>
        <v>176.54545454545453</v>
      </c>
      <c r="M39" s="48">
        <f>(L39*100/F39)-100</f>
        <v>9.7423146473779241</v>
      </c>
      <c r="N39" s="92">
        <v>1457</v>
      </c>
      <c r="O39" s="49">
        <f>N39/L39</f>
        <v>8.2528321318228635</v>
      </c>
      <c r="P39" s="50">
        <f>P37</f>
        <v>0.3</v>
      </c>
      <c r="Q39" s="51">
        <f>L39*P39</f>
        <v>52.963636363636361</v>
      </c>
    </row>
    <row r="40" spans="1:17" ht="15.75" thickBot="1">
      <c r="A40" s="93"/>
      <c r="B40" s="94"/>
      <c r="C40" s="94"/>
      <c r="D40" s="14"/>
      <c r="E40" s="52"/>
      <c r="F40" s="53"/>
      <c r="G40" s="52"/>
      <c r="H40" s="54"/>
      <c r="I40" s="55"/>
      <c r="J40" s="56"/>
      <c r="K40" s="52"/>
      <c r="L40" s="57"/>
      <c r="M40" s="58"/>
      <c r="N40" s="59"/>
      <c r="O40" s="60"/>
      <c r="P40" s="61"/>
      <c r="Q40" s="62"/>
    </row>
    <row r="41" spans="1:17" ht="15.75" thickBot="1">
      <c r="A41" s="200" t="s">
        <v>21</v>
      </c>
      <c r="B41" s="201"/>
      <c r="C41" s="202"/>
      <c r="D41" s="78"/>
      <c r="E41" s="92">
        <v>41595</v>
      </c>
      <c r="F41" s="89">
        <f>E41/D2</f>
        <v>756.27272727272725</v>
      </c>
      <c r="G41" s="92">
        <v>5290</v>
      </c>
      <c r="H41" s="90">
        <f>G41/F41</f>
        <v>6.9948311095083548</v>
      </c>
      <c r="I41" s="47">
        <f>Q41/G41</f>
        <v>5.3957724694964772E-2</v>
      </c>
      <c r="J41" s="95"/>
      <c r="K41" s="92">
        <v>52330</v>
      </c>
      <c r="L41" s="96">
        <f>K41/D2</f>
        <v>951.4545454545455</v>
      </c>
      <c r="M41" s="48">
        <f>(L41*100/F41)-100</f>
        <v>25.80839043154225</v>
      </c>
      <c r="N41" s="92">
        <v>7999</v>
      </c>
      <c r="O41" s="49">
        <f>N41/L41</f>
        <v>8.40712784253774</v>
      </c>
      <c r="P41" s="50">
        <f>P39</f>
        <v>0.3</v>
      </c>
      <c r="Q41" s="51">
        <f>L41*P41</f>
        <v>285.43636363636364</v>
      </c>
    </row>
    <row r="42" spans="1:17" ht="15.75" thickBot="1">
      <c r="A42" s="93"/>
      <c r="B42" s="94"/>
      <c r="C42" s="94"/>
      <c r="D42" s="14"/>
      <c r="E42" s="52"/>
      <c r="F42" s="53"/>
      <c r="G42" s="52"/>
      <c r="H42" s="54"/>
      <c r="I42" s="55"/>
      <c r="J42" s="56"/>
      <c r="K42" s="52"/>
      <c r="L42" s="57"/>
      <c r="M42" s="58"/>
      <c r="N42" s="59"/>
      <c r="O42" s="60"/>
      <c r="P42" s="61"/>
      <c r="Q42" s="62"/>
    </row>
    <row r="43" spans="1:17" ht="15.75" thickBot="1">
      <c r="A43" s="200" t="s">
        <v>22</v>
      </c>
      <c r="B43" s="201"/>
      <c r="C43" s="202"/>
      <c r="D43" s="78"/>
      <c r="E43" s="92">
        <v>13731</v>
      </c>
      <c r="F43" s="89">
        <f>E43/D2</f>
        <v>249.65454545454546</v>
      </c>
      <c r="G43" s="92">
        <v>1845</v>
      </c>
      <c r="H43" s="90">
        <f>G43/F43</f>
        <v>7.390211929211274</v>
      </c>
      <c r="I43" s="47">
        <f>Q43/G43</f>
        <v>4.7651145602365115E-2</v>
      </c>
      <c r="J43" s="95"/>
      <c r="K43" s="92">
        <v>16118</v>
      </c>
      <c r="L43" s="96">
        <f>K43/D2</f>
        <v>293.05454545454546</v>
      </c>
      <c r="M43" s="48">
        <f>(L43*100/F43)-100</f>
        <v>17.384021557060677</v>
      </c>
      <c r="N43" s="92">
        <v>2350</v>
      </c>
      <c r="O43" s="49">
        <f>N43/L43</f>
        <v>8.0189849857302384</v>
      </c>
      <c r="P43" s="50">
        <f>P41</f>
        <v>0.3</v>
      </c>
      <c r="Q43" s="51">
        <f>L43*P43</f>
        <v>87.916363636363641</v>
      </c>
    </row>
    <row r="44" spans="1:17">
      <c r="A44" s="7"/>
      <c r="B44" s="8"/>
      <c r="C44" s="8"/>
      <c r="D44" s="15"/>
      <c r="E44" s="66"/>
      <c r="F44" s="67"/>
      <c r="G44" s="66"/>
      <c r="H44" s="68"/>
      <c r="I44" s="69"/>
      <c r="J44" s="70"/>
      <c r="K44" s="66"/>
      <c r="L44" s="71"/>
      <c r="M44" s="72"/>
      <c r="N44" s="73"/>
      <c r="O44" s="74"/>
      <c r="P44" s="75"/>
      <c r="Q44" s="76"/>
    </row>
    <row r="45" spans="1:17">
      <c r="A45" s="9"/>
      <c r="B45" s="9"/>
      <c r="C45" s="9"/>
      <c r="E45" s="6"/>
      <c r="F45" s="77"/>
      <c r="G45" s="6"/>
      <c r="H45" s="78"/>
      <c r="I45" s="79"/>
      <c r="J45" s="79"/>
      <c r="K45" s="6"/>
      <c r="L45" s="80"/>
      <c r="N45" s="6"/>
      <c r="O45" s="6"/>
      <c r="P45" s="81"/>
      <c r="Q45" s="82"/>
    </row>
    <row r="46" spans="1:17">
      <c r="A46" s="9"/>
      <c r="B46" s="9"/>
      <c r="C46" s="9"/>
      <c r="E46" s="6"/>
      <c r="F46" s="77"/>
      <c r="G46" s="6"/>
      <c r="H46" s="78"/>
      <c r="I46" s="79"/>
      <c r="J46" s="79"/>
      <c r="K46" s="6"/>
      <c r="N46" s="6"/>
      <c r="O46" s="6"/>
      <c r="P46" s="81"/>
      <c r="Q46" s="82"/>
    </row>
    <row r="47" spans="1:17" ht="15.75" thickBot="1">
      <c r="A47" s="106"/>
      <c r="B47" s="106"/>
      <c r="C47" s="106"/>
      <c r="D47" s="6"/>
      <c r="E47" s="6"/>
      <c r="F47" s="77"/>
      <c r="G47" s="6"/>
      <c r="H47" s="78"/>
      <c r="I47" s="79"/>
      <c r="J47" s="79"/>
      <c r="K47" s="6"/>
      <c r="N47" s="6"/>
      <c r="O47" s="6"/>
      <c r="P47" s="81"/>
      <c r="Q47" s="82"/>
    </row>
    <row r="48" spans="1:17" ht="15.75">
      <c r="A48" s="103" t="s">
        <v>41</v>
      </c>
      <c r="B48" s="101"/>
      <c r="C48" s="101"/>
      <c r="D48" s="101"/>
      <c r="E48" s="101"/>
      <c r="F48" s="101"/>
      <c r="G48" s="115">
        <f>D1</f>
        <v>0.3</v>
      </c>
      <c r="H48" s="107"/>
      <c r="J48" s="83"/>
      <c r="K48" s="6"/>
      <c r="L48" s="77"/>
      <c r="M48" s="77"/>
      <c r="N48" s="6"/>
      <c r="O48" s="6"/>
      <c r="P48" s="81"/>
      <c r="Q48" s="82"/>
    </row>
    <row r="49" spans="1:17" ht="16.5" thickBot="1">
      <c r="A49" s="117" t="s">
        <v>72</v>
      </c>
      <c r="B49" s="100"/>
      <c r="C49" s="100"/>
      <c r="D49" s="100"/>
      <c r="E49" s="111"/>
      <c r="F49" s="100"/>
      <c r="G49" s="116">
        <f>(I5+I7+I9+I11+I13+I15+I17+I19+I21+I23+I25+I27+I29+I31+I33+I35+I37+I39+I41+I43)/20</f>
        <v>4.767033599262558E-2</v>
      </c>
      <c r="H49" s="112"/>
      <c r="I49" s="83"/>
      <c r="J49" s="83"/>
      <c r="K49" s="6"/>
      <c r="L49" s="77"/>
      <c r="M49" s="77"/>
      <c r="N49" s="6"/>
      <c r="O49" s="6"/>
      <c r="P49" s="81"/>
      <c r="Q49" s="82"/>
    </row>
    <row r="50" spans="1:17"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row>
    <row r="51" spans="1:17" ht="15.75">
      <c r="A51" s="100" t="s">
        <v>38</v>
      </c>
      <c r="B51" s="100"/>
      <c r="C51" s="100"/>
      <c r="D51" s="100"/>
      <c r="E51" s="100"/>
      <c r="F51" s="100"/>
      <c r="G51" s="113">
        <f>(O5+O7+O9+O11+O13+O15+O17+O19+O21+O23+O25+O27+O29+O31+O33+O35+O37+O39+O41+O43)/20</f>
        <v>8.2523414294786512</v>
      </c>
      <c r="H51" s="100"/>
      <c r="I51" s="79"/>
      <c r="J51" s="79"/>
      <c r="K51" s="6"/>
      <c r="N51" s="84"/>
      <c r="O51" s="84"/>
      <c r="P51" s="81"/>
      <c r="Q51" s="82"/>
    </row>
    <row r="52" spans="1:17"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row>
    <row r="53" spans="1:17">
      <c r="G53" s="114"/>
      <c r="H53" s="3"/>
      <c r="I53" s="79"/>
      <c r="J53" s="79"/>
      <c r="K53" s="6"/>
      <c r="L53" s="77"/>
      <c r="M53" s="77"/>
      <c r="N53" s="6"/>
      <c r="O53" s="6"/>
      <c r="P53" s="81"/>
      <c r="Q53" s="82"/>
    </row>
    <row r="54" spans="1:17" ht="15.75">
      <c r="A54" s="103"/>
      <c r="B54" s="103"/>
      <c r="C54" s="103"/>
      <c r="D54" s="101"/>
      <c r="E54" s="101"/>
      <c r="F54" s="104"/>
      <c r="G54" s="105"/>
      <c r="H54" s="101"/>
      <c r="I54" s="79"/>
      <c r="J54" s="79"/>
      <c r="K54" s="6"/>
      <c r="L54" s="77"/>
      <c r="M54" s="77"/>
      <c r="N54" s="6"/>
      <c r="O54" s="6"/>
      <c r="P54" s="81"/>
      <c r="Q54" s="82"/>
    </row>
    <row r="55" spans="1:17" ht="15.75">
      <c r="A55" s="97"/>
      <c r="B55" s="97"/>
      <c r="C55" s="97"/>
      <c r="D55" s="97"/>
      <c r="E55" s="97"/>
      <c r="F55" s="97"/>
      <c r="G55" s="99"/>
      <c r="H55" s="97"/>
    </row>
    <row r="56" spans="1:17" ht="15.75">
      <c r="A56" s="101" t="s">
        <v>73</v>
      </c>
      <c r="B56" s="101"/>
      <c r="C56" s="101"/>
      <c r="D56" s="101"/>
      <c r="E56" s="101"/>
      <c r="F56" s="101"/>
      <c r="G56" s="102">
        <f>G49*G50*20</f>
        <v>6.7783184582068756</v>
      </c>
      <c r="H56" s="108" t="s">
        <v>4</v>
      </c>
    </row>
    <row r="57" spans="1:17" ht="15.75">
      <c r="A57" s="97" t="s">
        <v>74</v>
      </c>
      <c r="B57" s="97"/>
      <c r="C57" s="97"/>
      <c r="D57" s="97"/>
      <c r="E57" s="97"/>
      <c r="F57" s="97"/>
      <c r="G57" s="98">
        <f>G50*G49*25</f>
        <v>8.4728980727585945</v>
      </c>
      <c r="H57" s="109" t="s">
        <v>4</v>
      </c>
    </row>
    <row r="58" spans="1:17" ht="15.75">
      <c r="A58" s="101" t="s">
        <v>75</v>
      </c>
      <c r="B58" s="101"/>
      <c r="C58" s="101"/>
      <c r="D58" s="101"/>
      <c r="E58" s="101"/>
      <c r="F58" s="101"/>
      <c r="G58" s="102">
        <f>G50*G49*30</f>
        <v>10.167477687310313</v>
      </c>
      <c r="H58" s="108" t="s">
        <v>4</v>
      </c>
    </row>
    <row r="59" spans="1:17" ht="15.75">
      <c r="A59" s="97" t="s">
        <v>76</v>
      </c>
      <c r="B59" s="97"/>
      <c r="C59" s="97"/>
      <c r="D59" s="97"/>
      <c r="E59" s="97"/>
      <c r="F59" s="97"/>
      <c r="G59" s="98">
        <f>G50*G49*35</f>
        <v>11.862057301862032</v>
      </c>
      <c r="H59" s="109" t="s">
        <v>4</v>
      </c>
    </row>
    <row r="60" spans="1:17" ht="15.75">
      <c r="A60" s="101" t="s">
        <v>77</v>
      </c>
      <c r="B60" s="101"/>
      <c r="C60" s="101"/>
      <c r="D60" s="101"/>
      <c r="E60" s="101"/>
      <c r="F60" s="101"/>
      <c r="G60" s="102">
        <f>G50*G49*40</f>
        <v>13.556636916413751</v>
      </c>
      <c r="H60" s="108" t="s">
        <v>4</v>
      </c>
    </row>
    <row r="61" spans="1:17" s="129" customFormat="1" ht="15.75">
      <c r="A61" s="97" t="s">
        <v>78</v>
      </c>
      <c r="B61" s="100"/>
      <c r="C61" s="100"/>
      <c r="D61" s="100"/>
      <c r="E61" s="100"/>
      <c r="F61" s="100"/>
      <c r="G61" s="113">
        <f>G50*G49*45</f>
        <v>15.25121653096547</v>
      </c>
      <c r="H61" s="118" t="s">
        <v>4</v>
      </c>
    </row>
    <row r="62" spans="1:17" ht="15.75">
      <c r="A62" s="101" t="s">
        <v>79</v>
      </c>
      <c r="B62" s="101"/>
      <c r="C62" s="101"/>
      <c r="D62" s="101"/>
      <c r="E62" s="101"/>
      <c r="F62" s="101"/>
      <c r="G62" s="119">
        <f>G50*G49*50</f>
        <v>16.945796145517189</v>
      </c>
      <c r="H62" s="108" t="s">
        <v>4</v>
      </c>
    </row>
    <row r="63" spans="1:17">
      <c r="A63" s="6"/>
      <c r="B63" s="6"/>
      <c r="C63" s="6"/>
      <c r="D63" s="6"/>
      <c r="E63" s="6"/>
      <c r="F63" s="6"/>
      <c r="G63" s="6"/>
      <c r="H63" s="78"/>
    </row>
    <row r="64" spans="1:17">
      <c r="A64" s="10" t="s">
        <v>42</v>
      </c>
    </row>
  </sheetData>
  <sheetProtection password="81BA" sheet="1" objects="1" scenarios="1" selectLockedCells="1"/>
  <mergeCells count="20">
    <mergeCell ref="A43:C43"/>
    <mergeCell ref="A35:C35"/>
    <mergeCell ref="A29:C29"/>
    <mergeCell ref="A31:C31"/>
    <mergeCell ref="A33:C33"/>
    <mergeCell ref="A37:C37"/>
    <mergeCell ref="A39:C39"/>
    <mergeCell ref="A41:C41"/>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S120"/>
  <sheetViews>
    <sheetView zoomScaleNormal="100" workbookViewId="0">
      <pane ySplit="3" topLeftCell="A4" activePane="bottomLeft" state="frozen"/>
      <selection pane="bottomLeft" activeCell="A65" sqref="A65:XFD73"/>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0.4</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6.3440870083979625E-2</v>
      </c>
      <c r="J5" s="95"/>
      <c r="K5" s="91">
        <f>'NZ-Preis 0,30'!K5</f>
        <v>34561</v>
      </c>
      <c r="L5" s="96">
        <f>K5/D2</f>
        <v>628.38181818181818</v>
      </c>
      <c r="M5" s="48">
        <f>(L5*100/F5)-100</f>
        <v>15.863756746790031</v>
      </c>
      <c r="N5" s="91">
        <f>'NZ-Preis 0,30'!N5</f>
        <v>5184</v>
      </c>
      <c r="O5" s="49">
        <f>N5/L5</f>
        <v>8.2497612916292926</v>
      </c>
      <c r="P5" s="50">
        <f>D1</f>
        <v>0.4</v>
      </c>
      <c r="Q5" s="51">
        <f>L5*P5</f>
        <v>251.35272727272729</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6.189291250944072E-2</v>
      </c>
      <c r="J7" s="95"/>
      <c r="K7" s="91">
        <f>'NZ-Preis 0,30'!K7</f>
        <v>19463</v>
      </c>
      <c r="L7" s="96">
        <f>K7/D2</f>
        <v>353.87272727272727</v>
      </c>
      <c r="M7" s="48">
        <f>(L7*100/F7)-100</f>
        <v>12.744019000173779</v>
      </c>
      <c r="N7" s="91">
        <f>'NZ-Preis 0,30'!N7</f>
        <v>2991</v>
      </c>
      <c r="O7" s="49">
        <f>N7/L7</f>
        <v>8.4521913374094435</v>
      </c>
      <c r="P7" s="50">
        <f>P5</f>
        <v>0.4</v>
      </c>
      <c r="Q7" s="51">
        <f>L7*P7</f>
        <v>141.54909090909092</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6.8272839644903938E-2</v>
      </c>
      <c r="J9" s="95"/>
      <c r="K9" s="91">
        <f>'NZ-Preis 0,30'!K9</f>
        <v>15189</v>
      </c>
      <c r="L9" s="96">
        <f>K9/D2</f>
        <v>276.16363636363639</v>
      </c>
      <c r="M9" s="48">
        <f>(L9*100/F9)-100</f>
        <v>21.17271639409654</v>
      </c>
      <c r="N9" s="91">
        <f>'NZ-Preis 0,30'!N9</f>
        <v>2344</v>
      </c>
      <c r="O9" s="49">
        <f>N9/L9</f>
        <v>8.4877213773125284</v>
      </c>
      <c r="P9" s="50">
        <f>P7</f>
        <v>0.4</v>
      </c>
      <c r="Q9" s="51">
        <f>L9*P9</f>
        <v>110.46545454545456</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5.8647747601235971E-2</v>
      </c>
      <c r="J11" s="95"/>
      <c r="K11" s="91">
        <f>'NZ-Preis 0,30'!K11</f>
        <v>144250</v>
      </c>
      <c r="L11" s="96">
        <f>K11/D2</f>
        <v>2622.7272727272725</v>
      </c>
      <c r="M11" s="48">
        <f>(L11*100/F11)-100</f>
        <v>10.667843031953637</v>
      </c>
      <c r="N11" s="91">
        <f>'NZ-Preis 0,30'!N11</f>
        <v>22602</v>
      </c>
      <c r="O11" s="49">
        <f>N11/L11</f>
        <v>8.6177469670710583</v>
      </c>
      <c r="P11" s="50">
        <f>P9</f>
        <v>0.4</v>
      </c>
      <c r="Q11" s="51">
        <f>L11*P11</f>
        <v>1049.090909090909</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5.7402435570659868E-2</v>
      </c>
      <c r="J13" s="95"/>
      <c r="K13" s="91">
        <f>'NZ-Preis 0,30'!K13</f>
        <v>12668</v>
      </c>
      <c r="L13" s="96">
        <f>K13/D2</f>
        <v>230.32727272727271</v>
      </c>
      <c r="M13" s="48">
        <f>(L13*100/F13)-100</f>
        <v>-1.6612327278373016</v>
      </c>
      <c r="N13" s="91">
        <f>'NZ-Preis 0,30'!N13</f>
        <v>1935</v>
      </c>
      <c r="O13" s="49">
        <f>N13/L13</f>
        <v>8.4010893590148417</v>
      </c>
      <c r="P13" s="50">
        <f>P11</f>
        <v>0.4</v>
      </c>
      <c r="Q13" s="51">
        <f>L13*P13</f>
        <v>92.130909090909086</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6.5641915336571835E-2</v>
      </c>
      <c r="J15" s="95"/>
      <c r="K15" s="91">
        <f>'NZ-Preis 0,30'!K15</f>
        <v>9459</v>
      </c>
      <c r="L15" s="96">
        <f>K15/D2</f>
        <v>171.98181818181817</v>
      </c>
      <c r="M15" s="48">
        <f>(L15*100/F15)-100</f>
        <v>10.193383038210612</v>
      </c>
      <c r="N15" s="91">
        <f>'NZ-Preis 0,30'!N15</f>
        <v>1384</v>
      </c>
      <c r="O15" s="49">
        <f>N15/L15</f>
        <v>8.0473623004545942</v>
      </c>
      <c r="P15" s="50">
        <f>P13</f>
        <v>0.4</v>
      </c>
      <c r="Q15" s="51">
        <f>L15*P15</f>
        <v>68.792727272727276</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6.2037596302003076E-2</v>
      </c>
      <c r="J17" s="95"/>
      <c r="K17" s="91">
        <f>'NZ-Preis 0,30'!K17</f>
        <v>12582</v>
      </c>
      <c r="L17" s="96">
        <f>K17/D2</f>
        <v>228.76363636363635</v>
      </c>
      <c r="M17" s="48">
        <f>(L17*100/F17)-100</f>
        <v>9.9536834746132996</v>
      </c>
      <c r="N17" s="91">
        <f>'NZ-Preis 0,30'!N17</f>
        <v>1885</v>
      </c>
      <c r="O17" s="49">
        <f>N17/L17</f>
        <v>8.2399459545382303</v>
      </c>
      <c r="P17" s="50">
        <f>P15</f>
        <v>0.4</v>
      </c>
      <c r="Q17" s="51">
        <f>L17*P17</f>
        <v>91.50545454545454</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6.2363431382597104E-2</v>
      </c>
      <c r="J19" s="95"/>
      <c r="K19" s="91">
        <f>'NZ-Preis 0,30'!K19</f>
        <v>7606</v>
      </c>
      <c r="L19" s="96">
        <f>K19/D2</f>
        <v>138.29090909090908</v>
      </c>
      <c r="M19" s="48">
        <f>(L19*100/F19)-100</f>
        <v>7.4142070329049403</v>
      </c>
      <c r="N19" s="91">
        <f>'NZ-Preis 0,30'!N19</f>
        <v>1115</v>
      </c>
      <c r="O19" s="49">
        <f>N19/L19</f>
        <v>8.0627136471206953</v>
      </c>
      <c r="P19" s="50">
        <f>P17</f>
        <v>0.4</v>
      </c>
      <c r="Q19" s="51">
        <f>L19*P19</f>
        <v>55.316363636363633</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6.1406727828746184E-2</v>
      </c>
      <c r="J21" s="95"/>
      <c r="K21" s="91">
        <f>'NZ-Preis 0,30'!K21</f>
        <v>2761</v>
      </c>
      <c r="L21" s="96">
        <f>K21/D2</f>
        <v>50.2</v>
      </c>
      <c r="M21" s="48">
        <f>(L21*100/F21)-100</f>
        <v>6.6023166023165913</v>
      </c>
      <c r="N21" s="91">
        <f>'NZ-Preis 0,30'!N21</f>
        <v>394</v>
      </c>
      <c r="O21" s="49">
        <f>N21/L21</f>
        <v>7.8486055776892423</v>
      </c>
      <c r="P21" s="50">
        <f>P19</f>
        <v>0.4</v>
      </c>
      <c r="Q21" s="51">
        <f>L21*P21</f>
        <v>20.080000000000002</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6.0606060606060615E-2</v>
      </c>
      <c r="J23" s="95"/>
      <c r="K23" s="91">
        <f>'NZ-Preis 0,30'!K23</f>
        <v>21150</v>
      </c>
      <c r="L23" s="96">
        <f>K23/D2</f>
        <v>384.54545454545456</v>
      </c>
      <c r="M23" s="48">
        <f>(L23*100/F23)-100</f>
        <v>16.16411270390509</v>
      </c>
      <c r="N23" s="91">
        <f>'NZ-Preis 0,30'!N23</f>
        <v>3360</v>
      </c>
      <c r="O23" s="49">
        <f>N23/L23</f>
        <v>8.7375886524822697</v>
      </c>
      <c r="P23" s="50">
        <f>P21</f>
        <v>0.4</v>
      </c>
      <c r="Q23" s="51">
        <f>L23*P23</f>
        <v>153.81818181818184</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6.3370178208887892E-2</v>
      </c>
      <c r="J25" s="95"/>
      <c r="K25" s="91">
        <f>'NZ-Preis 0,30'!K25</f>
        <v>7023</v>
      </c>
      <c r="L25" s="96">
        <f>K25/D2</f>
        <v>127.69090909090909</v>
      </c>
      <c r="M25" s="48">
        <f>(L25*100/F25)-100</f>
        <v>5.0718132854577931</v>
      </c>
      <c r="N25" s="91">
        <f>'NZ-Preis 0,30'!N25</f>
        <v>1070</v>
      </c>
      <c r="O25" s="49">
        <f>N25/L25</f>
        <v>8.37960985333903</v>
      </c>
      <c r="P25" s="50">
        <f>P23</f>
        <v>0.4</v>
      </c>
      <c r="Q25" s="51">
        <f>L25*P25</f>
        <v>51.076363636363638</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6.096774193548387E-2</v>
      </c>
      <c r="J27" s="95"/>
      <c r="K27" s="91">
        <f>'NZ-Preis 0,30'!K27</f>
        <v>4158</v>
      </c>
      <c r="L27" s="96">
        <f>K27/D2</f>
        <v>75.599999999999994</v>
      </c>
      <c r="M27" s="48">
        <f>(L27*100/F27)-100</f>
        <v>2.615992102665345</v>
      </c>
      <c r="N27" s="91">
        <f>'NZ-Preis 0,30'!N27</f>
        <v>616</v>
      </c>
      <c r="O27" s="49">
        <f>N27/L27</f>
        <v>8.1481481481481488</v>
      </c>
      <c r="P27" s="50">
        <f>P25</f>
        <v>0.4</v>
      </c>
      <c r="Q27" s="51">
        <f>L27*P27</f>
        <v>30.24</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5.961149961149962E-2</v>
      </c>
      <c r="J29" s="95"/>
      <c r="K29" s="91">
        <f>'NZ-Preis 0,30'!K29</f>
        <v>2877</v>
      </c>
      <c r="L29" s="96">
        <f>K29/D2</f>
        <v>52.309090909090912</v>
      </c>
      <c r="M29" s="48">
        <f>(L29*100/F29)-100</f>
        <v>18.737102765167151</v>
      </c>
      <c r="N29" s="91">
        <f>'NZ-Preis 0,30'!N29</f>
        <v>461</v>
      </c>
      <c r="O29" s="49">
        <f>N29/L29</f>
        <v>8.8129996524157104</v>
      </c>
      <c r="P29" s="50">
        <f>P27</f>
        <v>0.4</v>
      </c>
      <c r="Q29" s="51">
        <f>L29*P29</f>
        <v>20.923636363636366</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7.0722175021240452E-2</v>
      </c>
      <c r="J31" s="95"/>
      <c r="K31" s="91">
        <f>'NZ-Preis 0,30'!K31</f>
        <v>12486</v>
      </c>
      <c r="L31" s="96">
        <f>K31/D2</f>
        <v>227.01818181818183</v>
      </c>
      <c r="M31" s="48">
        <f>(L31*100/F31)-100</f>
        <v>11.392630921580874</v>
      </c>
      <c r="N31" s="91">
        <f>'NZ-Preis 0,30'!N31</f>
        <v>1762</v>
      </c>
      <c r="O31" s="49">
        <f>N31/L31</f>
        <v>7.7614928720166585</v>
      </c>
      <c r="P31" s="50">
        <f>P29</f>
        <v>0.4</v>
      </c>
      <c r="Q31" s="51">
        <f>L31*P31</f>
        <v>90.807272727272732</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6.0693508228578379E-2</v>
      </c>
      <c r="J33" s="95"/>
      <c r="K33" s="91">
        <f>'NZ-Preis 0,30'!K33</f>
        <v>12493</v>
      </c>
      <c r="L33" s="96">
        <f>K33/D2</f>
        <v>227.14545454545456</v>
      </c>
      <c r="M33" s="48">
        <f>(L33*100/F33)-100</f>
        <v>10.313465783664469</v>
      </c>
      <c r="N33" s="91">
        <f>'NZ-Preis 0,30'!N33</f>
        <v>1900</v>
      </c>
      <c r="O33" s="49">
        <f>N33/L33</f>
        <v>8.3646842231649714</v>
      </c>
      <c r="P33" s="50">
        <f>P31</f>
        <v>0.4</v>
      </c>
      <c r="Q33" s="51">
        <f>L33*P33</f>
        <v>90.858181818181833</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7.7862085421140537E-2</v>
      </c>
      <c r="J35" s="95"/>
      <c r="K35" s="91">
        <f>'NZ-Preis 0,30'!K35</f>
        <v>4079</v>
      </c>
      <c r="L35" s="96">
        <f>K35/D2</f>
        <v>74.163636363636357</v>
      </c>
      <c r="M35" s="48">
        <f>(L35*100/F35)-100</f>
        <v>33.73770491803279</v>
      </c>
      <c r="N35" s="91">
        <f>'NZ-Preis 0,30'!N35</f>
        <v>561</v>
      </c>
      <c r="O35" s="49">
        <f>N35/L35</f>
        <v>7.5643540083353766</v>
      </c>
      <c r="P35" s="50">
        <f>P33</f>
        <v>0.4</v>
      </c>
      <c r="Q35" s="51">
        <f>L35*P35</f>
        <v>29.665454545454544</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6.2572948679818899E-2</v>
      </c>
      <c r="J37" s="95"/>
      <c r="K37" s="91">
        <f>'NZ-Preis 0,30'!K37</f>
        <v>71007</v>
      </c>
      <c r="L37" s="96">
        <f>K37/D2</f>
        <v>1291.0363636363636</v>
      </c>
      <c r="M37" s="48">
        <f>(L37*100/F37)-100</f>
        <v>11.019559405243967</v>
      </c>
      <c r="N37" s="91">
        <f>'NZ-Preis 0,30'!N37</f>
        <v>10576</v>
      </c>
      <c r="O37" s="49">
        <f>N37/L37</f>
        <v>8.191868407340122</v>
      </c>
      <c r="P37" s="50">
        <f>P35</f>
        <v>0.4</v>
      </c>
      <c r="Q37" s="51">
        <f>L37*P37</f>
        <v>516.41454545454542</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5.8217792100726966E-2</v>
      </c>
      <c r="J39" s="95"/>
      <c r="K39" s="91">
        <f>'NZ-Preis 0,30'!K39</f>
        <v>9710</v>
      </c>
      <c r="L39" s="96">
        <f>K39/D2</f>
        <v>176.54545454545453</v>
      </c>
      <c r="M39" s="48">
        <f>(L39*100/F39)-100</f>
        <v>9.7423146473779241</v>
      </c>
      <c r="N39" s="91">
        <f>'NZ-Preis 0,30'!N39</f>
        <v>1457</v>
      </c>
      <c r="O39" s="49">
        <f>N39/L39</f>
        <v>8.2528321318228635</v>
      </c>
      <c r="P39" s="50">
        <f>P37</f>
        <v>0.4</v>
      </c>
      <c r="Q39" s="51">
        <f>L39*P39</f>
        <v>70.61818181818181</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7.1943632926619705E-2</v>
      </c>
      <c r="J41" s="95"/>
      <c r="K41" s="91">
        <f>'NZ-Preis 0,30'!K41</f>
        <v>52330</v>
      </c>
      <c r="L41" s="96">
        <f>K41/D2</f>
        <v>951.4545454545455</v>
      </c>
      <c r="M41" s="48">
        <f>(L41*100/F41)-100</f>
        <v>25.80839043154225</v>
      </c>
      <c r="N41" s="91">
        <f>'NZ-Preis 0,30'!N41</f>
        <v>7999</v>
      </c>
      <c r="O41" s="49">
        <f>N41/L41</f>
        <v>8.40712784253774</v>
      </c>
      <c r="P41" s="50">
        <f>P39</f>
        <v>0.4</v>
      </c>
      <c r="Q41" s="51">
        <f>L41*P41</f>
        <v>380.58181818181822</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6.3534860803153487E-2</v>
      </c>
      <c r="J43" s="95"/>
      <c r="K43" s="91">
        <f>'NZ-Preis 0,30'!K43</f>
        <v>16118</v>
      </c>
      <c r="L43" s="96">
        <f>K43/D2</f>
        <v>293.05454545454546</v>
      </c>
      <c r="M43" s="48">
        <f>(L43*100/F43)-100</f>
        <v>17.384021557060677</v>
      </c>
      <c r="N43" s="91">
        <f>'NZ-Preis 0,30'!N43</f>
        <v>2350</v>
      </c>
      <c r="O43" s="49">
        <f>N43/L43</f>
        <v>8.0189849857302384</v>
      </c>
      <c r="P43" s="50">
        <f>P41</f>
        <v>0.4</v>
      </c>
      <c r="Q43" s="51">
        <f>L43*P43</f>
        <v>117.22181818181819</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0.4</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6.356044799016744E-2</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9.0377579442758353</v>
      </c>
      <c r="H56" s="108" t="s">
        <v>4</v>
      </c>
      <c r="I56" s="3"/>
      <c r="J56" s="3"/>
      <c r="K56" s="3"/>
      <c r="L56" s="3"/>
      <c r="M56" s="3"/>
      <c r="N56" s="3"/>
      <c r="O56" s="3"/>
      <c r="P56" s="3"/>
      <c r="Q56" s="3"/>
      <c r="R56" s="3"/>
      <c r="S56" s="3"/>
    </row>
    <row r="57" spans="1:19" ht="15.75">
      <c r="A57" s="97" t="s">
        <v>74</v>
      </c>
      <c r="B57" s="97"/>
      <c r="C57" s="97"/>
      <c r="D57" s="97"/>
      <c r="E57" s="97"/>
      <c r="F57" s="97"/>
      <c r="G57" s="98">
        <f>G50*G49*25</f>
        <v>11.297197430344793</v>
      </c>
      <c r="H57" s="109" t="s">
        <v>4</v>
      </c>
      <c r="I57" s="3"/>
      <c r="J57" s="3"/>
      <c r="K57" s="3"/>
      <c r="L57" s="3"/>
      <c r="M57" s="3"/>
      <c r="N57" s="3"/>
      <c r="O57" s="3"/>
      <c r="P57" s="3"/>
      <c r="Q57" s="3"/>
      <c r="R57" s="3"/>
      <c r="S57" s="3"/>
    </row>
    <row r="58" spans="1:19" ht="15.75">
      <c r="A58" s="101" t="s">
        <v>75</v>
      </c>
      <c r="B58" s="101"/>
      <c r="C58" s="101"/>
      <c r="D58" s="101"/>
      <c r="E58" s="101"/>
      <c r="F58" s="101"/>
      <c r="G58" s="102">
        <f>G50*G49*30</f>
        <v>13.556636916413753</v>
      </c>
      <c r="H58" s="108" t="s">
        <v>4</v>
      </c>
      <c r="I58" s="3"/>
      <c r="J58" s="3"/>
      <c r="K58" s="3"/>
      <c r="L58" s="3"/>
      <c r="M58" s="3"/>
      <c r="N58" s="3"/>
      <c r="O58" s="3"/>
      <c r="P58" s="3"/>
      <c r="Q58" s="3"/>
      <c r="R58" s="3"/>
      <c r="S58" s="3"/>
    </row>
    <row r="59" spans="1:19" ht="15.75">
      <c r="A59" s="97" t="s">
        <v>76</v>
      </c>
      <c r="B59" s="97"/>
      <c r="C59" s="97"/>
      <c r="D59" s="97"/>
      <c r="E59" s="97"/>
      <c r="F59" s="97"/>
      <c r="G59" s="98">
        <f>G50*G49*35</f>
        <v>15.816076402482711</v>
      </c>
      <c r="H59" s="109" t="s">
        <v>4</v>
      </c>
      <c r="I59" s="3"/>
      <c r="J59" s="3"/>
      <c r="K59" s="3"/>
      <c r="L59" s="3"/>
      <c r="M59" s="3"/>
      <c r="N59" s="3"/>
      <c r="O59" s="3"/>
      <c r="P59" s="3"/>
      <c r="Q59" s="3"/>
      <c r="R59" s="3"/>
      <c r="S59" s="3"/>
    </row>
    <row r="60" spans="1:19" ht="15.75">
      <c r="A60" s="101" t="s">
        <v>77</v>
      </c>
      <c r="B60" s="101"/>
      <c r="C60" s="101"/>
      <c r="D60" s="101"/>
      <c r="E60" s="101"/>
      <c r="F60" s="101"/>
      <c r="G60" s="102">
        <f>G50*G49*40</f>
        <v>18.075515888551671</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20.334955374620627</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22.594394860689587</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S123"/>
  <sheetViews>
    <sheetView zoomScaleNormal="100" workbookViewId="0">
      <pane ySplit="3" topLeftCell="A4" activePane="bottomLeft" state="frozen"/>
      <selection pane="bottomLeft" activeCell="J58" sqref="J58"/>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0.5</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7.9301087604974535E-2</v>
      </c>
      <c r="J5" s="95"/>
      <c r="K5" s="91">
        <f>'NZ-Preis 0,30'!K5</f>
        <v>34561</v>
      </c>
      <c r="L5" s="96">
        <f>K5/D2</f>
        <v>628.38181818181818</v>
      </c>
      <c r="M5" s="48">
        <f>(L5*100/F5)-100</f>
        <v>15.863756746790031</v>
      </c>
      <c r="N5" s="91">
        <f>'NZ-Preis 0,30'!N5</f>
        <v>5184</v>
      </c>
      <c r="O5" s="49">
        <f>N5/L5</f>
        <v>8.2497612916292926</v>
      </c>
      <c r="P5" s="50">
        <f>D1</f>
        <v>0.5</v>
      </c>
      <c r="Q5" s="51">
        <f>L5*P5</f>
        <v>314.19090909090909</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7.736614063680089E-2</v>
      </c>
      <c r="J7" s="95"/>
      <c r="K7" s="91">
        <f>'NZ-Preis 0,30'!K7</f>
        <v>19463</v>
      </c>
      <c r="L7" s="96">
        <f>K7/D2</f>
        <v>353.87272727272727</v>
      </c>
      <c r="M7" s="48">
        <f>(L7*100/F7)-100</f>
        <v>12.744019000173779</v>
      </c>
      <c r="N7" s="91">
        <f>'NZ-Preis 0,30'!N7</f>
        <v>2991</v>
      </c>
      <c r="O7" s="49">
        <f>N7/L7</f>
        <v>8.4521913374094435</v>
      </c>
      <c r="P7" s="50">
        <f>P5</f>
        <v>0.5</v>
      </c>
      <c r="Q7" s="51">
        <f>L7*P7</f>
        <v>176.93636363636364</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8.5341049556129908E-2</v>
      </c>
      <c r="J9" s="95"/>
      <c r="K9" s="91">
        <f>'NZ-Preis 0,30'!K9</f>
        <v>15189</v>
      </c>
      <c r="L9" s="96">
        <f>K9/D2</f>
        <v>276.16363636363639</v>
      </c>
      <c r="M9" s="48">
        <f>(L9*100/F9)-100</f>
        <v>21.17271639409654</v>
      </c>
      <c r="N9" s="91">
        <f>'NZ-Preis 0,30'!N9</f>
        <v>2344</v>
      </c>
      <c r="O9" s="49">
        <f>N9/L9</f>
        <v>8.4877213773125284</v>
      </c>
      <c r="P9" s="50">
        <f>P7</f>
        <v>0.5</v>
      </c>
      <c r="Q9" s="51">
        <f>L9*P9</f>
        <v>138.08181818181819</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7.3309684501544958E-2</v>
      </c>
      <c r="J11" s="95"/>
      <c r="K11" s="91">
        <f>'NZ-Preis 0,30'!K11</f>
        <v>144250</v>
      </c>
      <c r="L11" s="96">
        <f>K11/D2</f>
        <v>2622.7272727272725</v>
      </c>
      <c r="M11" s="48">
        <f>(L11*100/F11)-100</f>
        <v>10.667843031953637</v>
      </c>
      <c r="N11" s="91">
        <f>'NZ-Preis 0,30'!N11</f>
        <v>22602</v>
      </c>
      <c r="O11" s="49">
        <f>N11/L11</f>
        <v>8.6177469670710583</v>
      </c>
      <c r="P11" s="50">
        <f>P9</f>
        <v>0.5</v>
      </c>
      <c r="Q11" s="51">
        <f>L11*P11</f>
        <v>1311.3636363636363</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7.1753044463324839E-2</v>
      </c>
      <c r="J13" s="95"/>
      <c r="K13" s="91">
        <f>'NZ-Preis 0,30'!K13</f>
        <v>12668</v>
      </c>
      <c r="L13" s="96">
        <f>K13/D2</f>
        <v>230.32727272727271</v>
      </c>
      <c r="M13" s="48">
        <f>(L13*100/F13)-100</f>
        <v>-1.6612327278373016</v>
      </c>
      <c r="N13" s="91">
        <f>'NZ-Preis 0,30'!N13</f>
        <v>1935</v>
      </c>
      <c r="O13" s="49">
        <f>N13/L13</f>
        <v>8.4010893590148417</v>
      </c>
      <c r="P13" s="50">
        <f>P11</f>
        <v>0.5</v>
      </c>
      <c r="Q13" s="51">
        <f>L13*P13</f>
        <v>115.16363636363636</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8.2052394170714776E-2</v>
      </c>
      <c r="J15" s="95"/>
      <c r="K15" s="91">
        <f>'NZ-Preis 0,30'!K15</f>
        <v>9459</v>
      </c>
      <c r="L15" s="96">
        <f>K15/D2</f>
        <v>171.98181818181817</v>
      </c>
      <c r="M15" s="48">
        <f>(L15*100/F15)-100</f>
        <v>10.193383038210612</v>
      </c>
      <c r="N15" s="91">
        <f>'NZ-Preis 0,30'!N15</f>
        <v>1384</v>
      </c>
      <c r="O15" s="49">
        <f>N15/L15</f>
        <v>8.0473623004545942</v>
      </c>
      <c r="P15" s="50">
        <f>P13</f>
        <v>0.5</v>
      </c>
      <c r="Q15" s="51">
        <f>L15*P15</f>
        <v>85.990909090909085</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7.7546995377503841E-2</v>
      </c>
      <c r="J17" s="95"/>
      <c r="K17" s="91">
        <f>'NZ-Preis 0,30'!K17</f>
        <v>12582</v>
      </c>
      <c r="L17" s="96">
        <f>K17/D2</f>
        <v>228.76363636363635</v>
      </c>
      <c r="M17" s="48">
        <f>(L17*100/F17)-100</f>
        <v>9.9536834746132996</v>
      </c>
      <c r="N17" s="91">
        <f>'NZ-Preis 0,30'!N17</f>
        <v>1885</v>
      </c>
      <c r="O17" s="49">
        <f>N17/L17</f>
        <v>8.2399459545382303</v>
      </c>
      <c r="P17" s="50">
        <f>P15</f>
        <v>0.5</v>
      </c>
      <c r="Q17" s="51">
        <f>L17*P17</f>
        <v>114.38181818181818</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7.7954289228246376E-2</v>
      </c>
      <c r="J19" s="95"/>
      <c r="K19" s="91">
        <f>'NZ-Preis 0,30'!K19</f>
        <v>7606</v>
      </c>
      <c r="L19" s="96">
        <f>K19/D2</f>
        <v>138.29090909090908</v>
      </c>
      <c r="M19" s="48">
        <f>(L19*100/F19)-100</f>
        <v>7.4142070329049403</v>
      </c>
      <c r="N19" s="91">
        <f>'NZ-Preis 0,30'!N19</f>
        <v>1115</v>
      </c>
      <c r="O19" s="49">
        <f>N19/L19</f>
        <v>8.0627136471206953</v>
      </c>
      <c r="P19" s="50">
        <f>P17</f>
        <v>0.5</v>
      </c>
      <c r="Q19" s="51">
        <f>L19*P19</f>
        <v>69.145454545454541</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7.6758409785932721E-2</v>
      </c>
      <c r="J21" s="95"/>
      <c r="K21" s="91">
        <f>'NZ-Preis 0,30'!K21</f>
        <v>2761</v>
      </c>
      <c r="L21" s="96">
        <f>K21/D2</f>
        <v>50.2</v>
      </c>
      <c r="M21" s="48">
        <f>(L21*100/F21)-100</f>
        <v>6.6023166023165913</v>
      </c>
      <c r="N21" s="91">
        <f>'NZ-Preis 0,30'!N21</f>
        <v>394</v>
      </c>
      <c r="O21" s="49">
        <f>N21/L21</f>
        <v>7.8486055776892423</v>
      </c>
      <c r="P21" s="50">
        <f>P19</f>
        <v>0.5</v>
      </c>
      <c r="Q21" s="51">
        <f>L21*P21</f>
        <v>25.1</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7.575757575757576E-2</v>
      </c>
      <c r="J23" s="95"/>
      <c r="K23" s="91">
        <f>'NZ-Preis 0,30'!K23</f>
        <v>21150</v>
      </c>
      <c r="L23" s="96">
        <f>K23/D2</f>
        <v>384.54545454545456</v>
      </c>
      <c r="M23" s="48">
        <f>(L23*100/F23)-100</f>
        <v>16.16411270390509</v>
      </c>
      <c r="N23" s="91">
        <f>'NZ-Preis 0,30'!N23</f>
        <v>3360</v>
      </c>
      <c r="O23" s="49">
        <f>N23/L23</f>
        <v>8.7375886524822697</v>
      </c>
      <c r="P23" s="50">
        <f>P21</f>
        <v>0.5</v>
      </c>
      <c r="Q23" s="51">
        <f>L23*P23</f>
        <v>192.27272727272728</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7.9212722761109855E-2</v>
      </c>
      <c r="J25" s="95"/>
      <c r="K25" s="91">
        <f>'NZ-Preis 0,30'!K25</f>
        <v>7023</v>
      </c>
      <c r="L25" s="96">
        <f>K25/D2</f>
        <v>127.69090909090909</v>
      </c>
      <c r="M25" s="48">
        <f>(L25*100/F25)-100</f>
        <v>5.0718132854577931</v>
      </c>
      <c r="N25" s="91">
        <f>'NZ-Preis 0,30'!N25</f>
        <v>1070</v>
      </c>
      <c r="O25" s="49">
        <f>N25/L25</f>
        <v>8.37960985333903</v>
      </c>
      <c r="P25" s="50">
        <f>P23</f>
        <v>0.5</v>
      </c>
      <c r="Q25" s="51">
        <f>L25*P25</f>
        <v>63.845454545454544</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7.6209677419354832E-2</v>
      </c>
      <c r="J27" s="95"/>
      <c r="K27" s="91">
        <f>'NZ-Preis 0,30'!K27</f>
        <v>4158</v>
      </c>
      <c r="L27" s="96">
        <f>K27/D2</f>
        <v>75.599999999999994</v>
      </c>
      <c r="M27" s="48">
        <f>(L27*100/F27)-100</f>
        <v>2.615992102665345</v>
      </c>
      <c r="N27" s="91">
        <f>'NZ-Preis 0,30'!N27</f>
        <v>616</v>
      </c>
      <c r="O27" s="49">
        <f>N27/L27</f>
        <v>8.1481481481481488</v>
      </c>
      <c r="P27" s="50">
        <f>P25</f>
        <v>0.5</v>
      </c>
      <c r="Q27" s="51">
        <f>L27*P27</f>
        <v>37.799999999999997</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7.4514374514374523E-2</v>
      </c>
      <c r="J29" s="95"/>
      <c r="K29" s="91">
        <f>'NZ-Preis 0,30'!K29</f>
        <v>2877</v>
      </c>
      <c r="L29" s="96">
        <f>K29/D2</f>
        <v>52.309090909090912</v>
      </c>
      <c r="M29" s="48">
        <f>(L29*100/F29)-100</f>
        <v>18.737102765167151</v>
      </c>
      <c r="N29" s="91">
        <f>'NZ-Preis 0,30'!N29</f>
        <v>461</v>
      </c>
      <c r="O29" s="49">
        <f>N29/L29</f>
        <v>8.8129996524157104</v>
      </c>
      <c r="P29" s="50">
        <f>P27</f>
        <v>0.5</v>
      </c>
      <c r="Q29" s="51">
        <f>L29*P29</f>
        <v>26.154545454545456</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8.8402718776550551E-2</v>
      </c>
      <c r="J31" s="95"/>
      <c r="K31" s="91">
        <f>'NZ-Preis 0,30'!K31</f>
        <v>12486</v>
      </c>
      <c r="L31" s="96">
        <f>K31/D2</f>
        <v>227.01818181818183</v>
      </c>
      <c r="M31" s="48">
        <f>(L31*100/F31)-100</f>
        <v>11.392630921580874</v>
      </c>
      <c r="N31" s="91">
        <f>'NZ-Preis 0,30'!N31</f>
        <v>1762</v>
      </c>
      <c r="O31" s="49">
        <f>N31/L31</f>
        <v>7.7614928720166585</v>
      </c>
      <c r="P31" s="50">
        <f>P29</f>
        <v>0.5</v>
      </c>
      <c r="Q31" s="51">
        <f>L31*P31</f>
        <v>113.50909090909092</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7.5866885285722968E-2</v>
      </c>
      <c r="J33" s="95"/>
      <c r="K33" s="91">
        <f>'NZ-Preis 0,30'!K33</f>
        <v>12493</v>
      </c>
      <c r="L33" s="96">
        <f>K33/D2</f>
        <v>227.14545454545456</v>
      </c>
      <c r="M33" s="48">
        <f>(L33*100/F33)-100</f>
        <v>10.313465783664469</v>
      </c>
      <c r="N33" s="91">
        <f>'NZ-Preis 0,30'!N33</f>
        <v>1900</v>
      </c>
      <c r="O33" s="49">
        <f>N33/L33</f>
        <v>8.3646842231649714</v>
      </c>
      <c r="P33" s="50">
        <f>P31</f>
        <v>0.5</v>
      </c>
      <c r="Q33" s="51">
        <f>L33*P33</f>
        <v>113.57272727272728</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9.7327606776425671E-2</v>
      </c>
      <c r="J35" s="95"/>
      <c r="K35" s="91">
        <f>'NZ-Preis 0,30'!K35</f>
        <v>4079</v>
      </c>
      <c r="L35" s="96">
        <f>K35/D2</f>
        <v>74.163636363636357</v>
      </c>
      <c r="M35" s="48">
        <f>(L35*100/F35)-100</f>
        <v>33.73770491803279</v>
      </c>
      <c r="N35" s="91">
        <f>'NZ-Preis 0,30'!N35</f>
        <v>561</v>
      </c>
      <c r="O35" s="49">
        <f>N35/L35</f>
        <v>7.5643540083353766</v>
      </c>
      <c r="P35" s="50">
        <f>P33</f>
        <v>0.5</v>
      </c>
      <c r="Q35" s="51">
        <f>L35*P35</f>
        <v>37.081818181818178</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7.8216185849773634E-2</v>
      </c>
      <c r="J37" s="95"/>
      <c r="K37" s="91">
        <f>'NZ-Preis 0,30'!K37</f>
        <v>71007</v>
      </c>
      <c r="L37" s="96">
        <f>K37/D2</f>
        <v>1291.0363636363636</v>
      </c>
      <c r="M37" s="48">
        <f>(L37*100/F37)-100</f>
        <v>11.019559405243967</v>
      </c>
      <c r="N37" s="91">
        <f>'NZ-Preis 0,30'!N37</f>
        <v>10576</v>
      </c>
      <c r="O37" s="49">
        <f>N37/L37</f>
        <v>8.191868407340122</v>
      </c>
      <c r="P37" s="50">
        <f>P35</f>
        <v>0.5</v>
      </c>
      <c r="Q37" s="51">
        <f>L37*P37</f>
        <v>645.5181818181818</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7.2772240125908716E-2</v>
      </c>
      <c r="J39" s="95"/>
      <c r="K39" s="91">
        <f>'NZ-Preis 0,30'!K39</f>
        <v>9710</v>
      </c>
      <c r="L39" s="96">
        <f>K39/D2</f>
        <v>176.54545454545453</v>
      </c>
      <c r="M39" s="48">
        <f>(L39*100/F39)-100</f>
        <v>9.7423146473779241</v>
      </c>
      <c r="N39" s="91">
        <f>'NZ-Preis 0,30'!N39</f>
        <v>1457</v>
      </c>
      <c r="O39" s="49">
        <f>N39/L39</f>
        <v>8.2528321318228635</v>
      </c>
      <c r="P39" s="50">
        <f>P37</f>
        <v>0.5</v>
      </c>
      <c r="Q39" s="51">
        <f>L39*P39</f>
        <v>88.272727272727266</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8.9929541158274617E-2</v>
      </c>
      <c r="J41" s="95"/>
      <c r="K41" s="91">
        <f>'NZ-Preis 0,30'!K41</f>
        <v>52330</v>
      </c>
      <c r="L41" s="96">
        <f>K41/D2</f>
        <v>951.4545454545455</v>
      </c>
      <c r="M41" s="48">
        <f>(L41*100/F41)-100</f>
        <v>25.80839043154225</v>
      </c>
      <c r="N41" s="91">
        <f>'NZ-Preis 0,30'!N41</f>
        <v>7999</v>
      </c>
      <c r="O41" s="49">
        <f>N41/L41</f>
        <v>8.40712784253774</v>
      </c>
      <c r="P41" s="50">
        <f>P39</f>
        <v>0.5</v>
      </c>
      <c r="Q41" s="51">
        <f>L41*P41</f>
        <v>475.72727272727275</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7.9418576003941865E-2</v>
      </c>
      <c r="J43" s="95"/>
      <c r="K43" s="91">
        <f>'NZ-Preis 0,30'!K43</f>
        <v>16118</v>
      </c>
      <c r="L43" s="96">
        <f>K43/D2</f>
        <v>293.05454545454546</v>
      </c>
      <c r="M43" s="48">
        <f>(L43*100/F43)-100</f>
        <v>17.384021557060677</v>
      </c>
      <c r="N43" s="91">
        <f>'NZ-Preis 0,30'!N43</f>
        <v>2350</v>
      </c>
      <c r="O43" s="49">
        <f>N43/L43</f>
        <v>8.0189849857302384</v>
      </c>
      <c r="P43" s="50">
        <f>P41</f>
        <v>0.5</v>
      </c>
      <c r="Q43" s="51">
        <f>L43*P43</f>
        <v>146.52727272727273</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0.5</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7.9450559987709307E-2</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11.297197430344795</v>
      </c>
      <c r="H56" s="108" t="s">
        <v>4</v>
      </c>
      <c r="I56" s="3"/>
      <c r="J56" s="3"/>
      <c r="K56" s="3"/>
      <c r="L56" s="3"/>
      <c r="M56" s="3"/>
      <c r="N56" s="3"/>
      <c r="O56" s="3"/>
      <c r="P56" s="3"/>
      <c r="Q56" s="3"/>
      <c r="R56" s="3"/>
      <c r="S56" s="3"/>
    </row>
    <row r="57" spans="1:19" ht="15.75">
      <c r="A57" s="97" t="s">
        <v>74</v>
      </c>
      <c r="B57" s="97"/>
      <c r="C57" s="97"/>
      <c r="D57" s="97"/>
      <c r="E57" s="97"/>
      <c r="F57" s="97"/>
      <c r="G57" s="98">
        <f>G50*G49*25</f>
        <v>14.121496787930992</v>
      </c>
      <c r="H57" s="109" t="s">
        <v>4</v>
      </c>
      <c r="I57" s="3"/>
      <c r="J57" s="3"/>
      <c r="K57" s="3"/>
      <c r="L57" s="3"/>
      <c r="M57" s="3"/>
      <c r="N57" s="3"/>
      <c r="O57" s="3"/>
      <c r="P57" s="3"/>
      <c r="Q57" s="3"/>
      <c r="R57" s="3"/>
      <c r="S57" s="3"/>
    </row>
    <row r="58" spans="1:19" ht="15.75">
      <c r="A58" s="101" t="s">
        <v>75</v>
      </c>
      <c r="B58" s="101"/>
      <c r="C58" s="101"/>
      <c r="D58" s="101"/>
      <c r="E58" s="101"/>
      <c r="F58" s="101"/>
      <c r="G58" s="102">
        <f>G50*G49*30</f>
        <v>16.945796145517193</v>
      </c>
      <c r="H58" s="108" t="s">
        <v>4</v>
      </c>
      <c r="I58" s="3"/>
      <c r="J58" s="3"/>
      <c r="K58" s="3"/>
      <c r="L58" s="3"/>
      <c r="M58" s="3"/>
      <c r="N58" s="3"/>
      <c r="O58" s="3"/>
      <c r="P58" s="3"/>
      <c r="Q58" s="3"/>
      <c r="R58" s="3"/>
      <c r="S58" s="3"/>
    </row>
    <row r="59" spans="1:19" ht="15.75">
      <c r="A59" s="97" t="s">
        <v>76</v>
      </c>
      <c r="B59" s="97"/>
      <c r="C59" s="97"/>
      <c r="D59" s="97"/>
      <c r="E59" s="97"/>
      <c r="F59" s="97"/>
      <c r="G59" s="98">
        <f>G50*G49*35</f>
        <v>19.770095503103391</v>
      </c>
      <c r="H59" s="109" t="s">
        <v>4</v>
      </c>
      <c r="I59" s="3"/>
      <c r="J59" s="3"/>
      <c r="K59" s="3"/>
      <c r="L59" s="3"/>
      <c r="M59" s="3"/>
      <c r="N59" s="3"/>
      <c r="O59" s="3"/>
      <c r="P59" s="3"/>
      <c r="Q59" s="3"/>
      <c r="R59" s="3"/>
      <c r="S59" s="3"/>
    </row>
    <row r="60" spans="1:19" ht="15.75">
      <c r="A60" s="101" t="s">
        <v>77</v>
      </c>
      <c r="B60" s="101"/>
      <c r="C60" s="101"/>
      <c r="D60" s="101"/>
      <c r="E60" s="101"/>
      <c r="F60" s="101"/>
      <c r="G60" s="102">
        <f>G50*G49*40</f>
        <v>22.59439486068959</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25.418694218275785</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28.242993575861984</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row r="121" spans="1:19">
      <c r="A121" s="3"/>
      <c r="B121" s="3"/>
      <c r="C121" s="3"/>
      <c r="D121" s="3"/>
      <c r="E121" s="3"/>
      <c r="F121" s="3"/>
      <c r="G121" s="3"/>
      <c r="H121" s="10"/>
      <c r="I121" s="3"/>
      <c r="J121" s="3"/>
      <c r="K121" s="3"/>
      <c r="L121" s="3"/>
      <c r="M121" s="3"/>
      <c r="N121" s="3"/>
      <c r="O121" s="3"/>
      <c r="P121" s="3"/>
      <c r="Q121" s="3"/>
      <c r="R121" s="3"/>
      <c r="S121" s="3"/>
    </row>
    <row r="122" spans="1:19">
      <c r="A122" s="3"/>
      <c r="B122" s="3"/>
      <c r="C122" s="3"/>
      <c r="D122" s="3"/>
      <c r="E122" s="3"/>
      <c r="F122" s="3"/>
      <c r="G122" s="3"/>
      <c r="H122" s="10"/>
      <c r="I122" s="3"/>
      <c r="J122" s="3"/>
      <c r="K122" s="3"/>
      <c r="L122" s="3"/>
      <c r="M122" s="3"/>
      <c r="N122" s="3"/>
      <c r="O122" s="3"/>
      <c r="P122" s="3"/>
      <c r="Q122" s="3"/>
      <c r="R122" s="3"/>
      <c r="S122" s="3"/>
    </row>
    <row r="123" spans="1:19">
      <c r="A123" s="3"/>
      <c r="B123" s="3"/>
      <c r="C123" s="3"/>
      <c r="D123" s="3"/>
      <c r="E123" s="3"/>
      <c r="F123" s="3"/>
      <c r="G123" s="3"/>
      <c r="H123" s="10"/>
      <c r="I123" s="3"/>
      <c r="J123" s="3"/>
      <c r="K123" s="3"/>
      <c r="L123" s="3"/>
      <c r="M123" s="3"/>
      <c r="N123" s="3"/>
      <c r="O123" s="3"/>
      <c r="P123" s="3"/>
      <c r="Q123" s="3"/>
      <c r="R123" s="3"/>
      <c r="S123"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S122"/>
  <sheetViews>
    <sheetView zoomScaleNormal="100" workbookViewId="0">
      <pane ySplit="3" topLeftCell="A4" activePane="bottomLeft" state="frozen"/>
      <selection pane="bottomLeft" activeCell="A65" sqref="A65:XFD71"/>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0.6</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9.5161305125969431E-2</v>
      </c>
      <c r="J5" s="95"/>
      <c r="K5" s="91">
        <f>'NZ-Preis 0,30'!K5</f>
        <v>34561</v>
      </c>
      <c r="L5" s="96">
        <f>K5/D2</f>
        <v>628.38181818181818</v>
      </c>
      <c r="M5" s="48">
        <f>(L5*100/F5)-100</f>
        <v>15.863756746790031</v>
      </c>
      <c r="N5" s="91">
        <f>'NZ-Preis 0,30'!N5</f>
        <v>5184</v>
      </c>
      <c r="O5" s="49">
        <f>N5/L5</f>
        <v>8.2497612916292926</v>
      </c>
      <c r="P5" s="50">
        <f>D1</f>
        <v>0.6</v>
      </c>
      <c r="Q5" s="51">
        <f>L5*P5</f>
        <v>377.02909090909088</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9.2839368764161059E-2</v>
      </c>
      <c r="J7" s="95"/>
      <c r="K7" s="91">
        <f>'NZ-Preis 0,30'!K7</f>
        <v>19463</v>
      </c>
      <c r="L7" s="96">
        <f>K7/D2</f>
        <v>353.87272727272727</v>
      </c>
      <c r="M7" s="48">
        <f>(L7*100/F7)-100</f>
        <v>12.744019000173779</v>
      </c>
      <c r="N7" s="91">
        <f>'NZ-Preis 0,30'!N7</f>
        <v>2991</v>
      </c>
      <c r="O7" s="49">
        <f>N7/L7</f>
        <v>8.4521913374094435</v>
      </c>
      <c r="P7" s="50">
        <f>P5</f>
        <v>0.6</v>
      </c>
      <c r="Q7" s="51">
        <f>L7*P7</f>
        <v>212.32363636363635</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0.10240925946735589</v>
      </c>
      <c r="J9" s="95"/>
      <c r="K9" s="91">
        <f>'NZ-Preis 0,30'!K9</f>
        <v>15189</v>
      </c>
      <c r="L9" s="96">
        <f>K9/D2</f>
        <v>276.16363636363639</v>
      </c>
      <c r="M9" s="48">
        <f>(L9*100/F9)-100</f>
        <v>21.17271639409654</v>
      </c>
      <c r="N9" s="91">
        <f>'NZ-Preis 0,30'!N9</f>
        <v>2344</v>
      </c>
      <c r="O9" s="49">
        <f>N9/L9</f>
        <v>8.4877213773125284</v>
      </c>
      <c r="P9" s="50">
        <f>P7</f>
        <v>0.6</v>
      </c>
      <c r="Q9" s="51">
        <f>L9*P9</f>
        <v>165.69818181818184</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8.7971621401853953E-2</v>
      </c>
      <c r="J11" s="95"/>
      <c r="K11" s="91">
        <f>'NZ-Preis 0,30'!K11</f>
        <v>144250</v>
      </c>
      <c r="L11" s="96">
        <f>K11/D2</f>
        <v>2622.7272727272725</v>
      </c>
      <c r="M11" s="48">
        <f>(L11*100/F11)-100</f>
        <v>10.667843031953637</v>
      </c>
      <c r="N11" s="91">
        <f>'NZ-Preis 0,30'!N11</f>
        <v>22602</v>
      </c>
      <c r="O11" s="49">
        <f>N11/L11</f>
        <v>8.6177469670710583</v>
      </c>
      <c r="P11" s="50">
        <f>P9</f>
        <v>0.6</v>
      </c>
      <c r="Q11" s="51">
        <f>L11*P11</f>
        <v>1573.6363636363635</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8.6103653355989795E-2</v>
      </c>
      <c r="J13" s="95"/>
      <c r="K13" s="91">
        <f>'NZ-Preis 0,30'!K13</f>
        <v>12668</v>
      </c>
      <c r="L13" s="96">
        <f>K13/D2</f>
        <v>230.32727272727271</v>
      </c>
      <c r="M13" s="48">
        <f>(L13*100/F13)-100</f>
        <v>-1.6612327278373016</v>
      </c>
      <c r="N13" s="91">
        <f>'NZ-Preis 0,30'!N13</f>
        <v>1935</v>
      </c>
      <c r="O13" s="49">
        <f>N13/L13</f>
        <v>8.4010893590148417</v>
      </c>
      <c r="P13" s="50">
        <f>P11</f>
        <v>0.6</v>
      </c>
      <c r="Q13" s="51">
        <f>L13*P13</f>
        <v>138.19636363636363</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9.8462873004857718E-2</v>
      </c>
      <c r="J15" s="95"/>
      <c r="K15" s="91">
        <f>'NZ-Preis 0,30'!K15</f>
        <v>9459</v>
      </c>
      <c r="L15" s="96">
        <f>K15/D2</f>
        <v>171.98181818181817</v>
      </c>
      <c r="M15" s="48">
        <f>(L15*100/F15)-100</f>
        <v>10.193383038210612</v>
      </c>
      <c r="N15" s="91">
        <f>'NZ-Preis 0,30'!N15</f>
        <v>1384</v>
      </c>
      <c r="O15" s="49">
        <f>N15/L15</f>
        <v>8.0473623004545942</v>
      </c>
      <c r="P15" s="50">
        <f>P13</f>
        <v>0.6</v>
      </c>
      <c r="Q15" s="51">
        <f>L15*P15</f>
        <v>103.18909090909089</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9.3056394453004621E-2</v>
      </c>
      <c r="J17" s="95"/>
      <c r="K17" s="91">
        <f>'NZ-Preis 0,30'!K17</f>
        <v>12582</v>
      </c>
      <c r="L17" s="96">
        <f>K17/D2</f>
        <v>228.76363636363635</v>
      </c>
      <c r="M17" s="48">
        <f>(L17*100/F17)-100</f>
        <v>9.9536834746132996</v>
      </c>
      <c r="N17" s="91">
        <f>'NZ-Preis 0,30'!N17</f>
        <v>1885</v>
      </c>
      <c r="O17" s="49">
        <f>N17/L17</f>
        <v>8.2399459545382303</v>
      </c>
      <c r="P17" s="50">
        <f>P15</f>
        <v>0.6</v>
      </c>
      <c r="Q17" s="51">
        <f>L17*P17</f>
        <v>137.25818181818181</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9.3545147073895663E-2</v>
      </c>
      <c r="J19" s="95"/>
      <c r="K19" s="91">
        <f>'NZ-Preis 0,30'!K19</f>
        <v>7606</v>
      </c>
      <c r="L19" s="96">
        <f>K19/D2</f>
        <v>138.29090909090908</v>
      </c>
      <c r="M19" s="48">
        <f>(L19*100/F19)-100</f>
        <v>7.4142070329049403</v>
      </c>
      <c r="N19" s="91">
        <f>'NZ-Preis 0,30'!N19</f>
        <v>1115</v>
      </c>
      <c r="O19" s="49">
        <f>N19/L19</f>
        <v>8.0627136471206953</v>
      </c>
      <c r="P19" s="50">
        <f>P17</f>
        <v>0.6</v>
      </c>
      <c r="Q19" s="51">
        <f>L19*P19</f>
        <v>82.974545454545449</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9.2110091743119266E-2</v>
      </c>
      <c r="J21" s="95"/>
      <c r="K21" s="91">
        <f>'NZ-Preis 0,30'!K21</f>
        <v>2761</v>
      </c>
      <c r="L21" s="96">
        <f>K21/D2</f>
        <v>50.2</v>
      </c>
      <c r="M21" s="48">
        <f>(L21*100/F21)-100</f>
        <v>6.6023166023165913</v>
      </c>
      <c r="N21" s="91">
        <f>'NZ-Preis 0,30'!N21</f>
        <v>394</v>
      </c>
      <c r="O21" s="49">
        <f>N21/L21</f>
        <v>7.8486055776892423</v>
      </c>
      <c r="P21" s="50">
        <f>P19</f>
        <v>0.6</v>
      </c>
      <c r="Q21" s="51">
        <f>L21*P21</f>
        <v>30.12</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9.0909090909090912E-2</v>
      </c>
      <c r="J23" s="95"/>
      <c r="K23" s="91">
        <f>'NZ-Preis 0,30'!K23</f>
        <v>21150</v>
      </c>
      <c r="L23" s="96">
        <f>K23/D2</f>
        <v>384.54545454545456</v>
      </c>
      <c r="M23" s="48">
        <f>(L23*100/F23)-100</f>
        <v>16.16411270390509</v>
      </c>
      <c r="N23" s="91">
        <f>'NZ-Preis 0,30'!N23</f>
        <v>3360</v>
      </c>
      <c r="O23" s="49">
        <f>N23/L23</f>
        <v>8.7375886524822697</v>
      </c>
      <c r="P23" s="50">
        <f>P21</f>
        <v>0.6</v>
      </c>
      <c r="Q23" s="51">
        <f>L23*P23</f>
        <v>230.72727272727272</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9.5055267313331818E-2</v>
      </c>
      <c r="J25" s="95"/>
      <c r="K25" s="91">
        <f>'NZ-Preis 0,30'!K25</f>
        <v>7023</v>
      </c>
      <c r="L25" s="96">
        <f>K25/D2</f>
        <v>127.69090909090909</v>
      </c>
      <c r="M25" s="48">
        <f>(L25*100/F25)-100</f>
        <v>5.0718132854577931</v>
      </c>
      <c r="N25" s="91">
        <f>'NZ-Preis 0,30'!N25</f>
        <v>1070</v>
      </c>
      <c r="O25" s="49">
        <f>N25/L25</f>
        <v>8.37960985333903</v>
      </c>
      <c r="P25" s="50">
        <f>P23</f>
        <v>0.6</v>
      </c>
      <c r="Q25" s="51">
        <f>L25*P25</f>
        <v>76.61454545454545</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9.1451612903225787E-2</v>
      </c>
      <c r="J27" s="95"/>
      <c r="K27" s="91">
        <f>'NZ-Preis 0,30'!K27</f>
        <v>4158</v>
      </c>
      <c r="L27" s="96">
        <f>K27/D2</f>
        <v>75.599999999999994</v>
      </c>
      <c r="M27" s="48">
        <f>(L27*100/F27)-100</f>
        <v>2.615992102665345</v>
      </c>
      <c r="N27" s="91">
        <f>'NZ-Preis 0,30'!N27</f>
        <v>616</v>
      </c>
      <c r="O27" s="49">
        <f>N27/L27</f>
        <v>8.1481481481481488</v>
      </c>
      <c r="P27" s="50">
        <f>P25</f>
        <v>0.6</v>
      </c>
      <c r="Q27" s="51">
        <f>L27*P27</f>
        <v>45.359999999999992</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8.941724941724942E-2</v>
      </c>
      <c r="J29" s="95"/>
      <c r="K29" s="91">
        <f>'NZ-Preis 0,30'!K29</f>
        <v>2877</v>
      </c>
      <c r="L29" s="96">
        <f>K29/D2</f>
        <v>52.309090909090912</v>
      </c>
      <c r="M29" s="48">
        <f>(L29*100/F29)-100</f>
        <v>18.737102765167151</v>
      </c>
      <c r="N29" s="91">
        <f>'NZ-Preis 0,30'!N29</f>
        <v>461</v>
      </c>
      <c r="O29" s="49">
        <f>N29/L29</f>
        <v>8.8129996524157104</v>
      </c>
      <c r="P29" s="50">
        <f>P27</f>
        <v>0.6</v>
      </c>
      <c r="Q29" s="51">
        <f>L29*P29</f>
        <v>31.385454545454547</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0.10608326253186066</v>
      </c>
      <c r="J31" s="95"/>
      <c r="K31" s="91">
        <f>'NZ-Preis 0,30'!K31</f>
        <v>12486</v>
      </c>
      <c r="L31" s="96">
        <f>K31/D2</f>
        <v>227.01818181818183</v>
      </c>
      <c r="M31" s="48">
        <f>(L31*100/F31)-100</f>
        <v>11.392630921580874</v>
      </c>
      <c r="N31" s="91">
        <f>'NZ-Preis 0,30'!N31</f>
        <v>1762</v>
      </c>
      <c r="O31" s="49">
        <f>N31/L31</f>
        <v>7.7614928720166585</v>
      </c>
      <c r="P31" s="50">
        <f>P29</f>
        <v>0.6</v>
      </c>
      <c r="Q31" s="51">
        <f>L31*P31</f>
        <v>136.2109090909091</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9.1040262342867551E-2</v>
      </c>
      <c r="J33" s="95"/>
      <c r="K33" s="91">
        <f>'NZ-Preis 0,30'!K33</f>
        <v>12493</v>
      </c>
      <c r="L33" s="96">
        <f>K33/D2</f>
        <v>227.14545454545456</v>
      </c>
      <c r="M33" s="48">
        <f>(L33*100/F33)-100</f>
        <v>10.313465783664469</v>
      </c>
      <c r="N33" s="91">
        <f>'NZ-Preis 0,30'!N33</f>
        <v>1900</v>
      </c>
      <c r="O33" s="49">
        <f>N33/L33</f>
        <v>8.3646842231649714</v>
      </c>
      <c r="P33" s="50">
        <f>P31</f>
        <v>0.6</v>
      </c>
      <c r="Q33" s="51">
        <f>L33*P33</f>
        <v>136.28727272727272</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126" t="str">
        <f>'NZ-Preis 0,30'!A35:C35</f>
        <v>Verwaltungsakt Bezirksregierung</v>
      </c>
      <c r="B35" s="127"/>
      <c r="C35" s="128"/>
      <c r="D35" s="78"/>
      <c r="E35" s="91">
        <f>'NZ-Preis 0,30'!E35</f>
        <v>3050</v>
      </c>
      <c r="F35" s="89">
        <f>E35/D2</f>
        <v>55.454545454545453</v>
      </c>
      <c r="G35" s="91">
        <f>'NZ-Preis 0,30'!G35</f>
        <v>381</v>
      </c>
      <c r="H35" s="90">
        <f>G35/F35</f>
        <v>6.8704918032786884</v>
      </c>
      <c r="I35" s="47">
        <f>Q35/G35</f>
        <v>0.11679312813171079</v>
      </c>
      <c r="J35" s="95"/>
      <c r="K35" s="91">
        <f>'NZ-Preis 0,30'!K35</f>
        <v>4079</v>
      </c>
      <c r="L35" s="96">
        <f>K35/D2</f>
        <v>74.163636363636357</v>
      </c>
      <c r="M35" s="48">
        <f>(L35*100/F35)-100</f>
        <v>33.73770491803279</v>
      </c>
      <c r="N35" s="91">
        <f>'NZ-Preis 0,30'!N35</f>
        <v>561</v>
      </c>
      <c r="O35" s="49">
        <f>N35/L35</f>
        <v>7.5643540083353766</v>
      </c>
      <c r="P35" s="50">
        <f>P33</f>
        <v>0.6</v>
      </c>
      <c r="Q35" s="51">
        <f>L35*P35</f>
        <v>44.498181818181813</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126" t="str">
        <f>'NZ-Preis 0,30'!A37:C37</f>
        <v>Website</v>
      </c>
      <c r="B37" s="127"/>
      <c r="C37" s="128"/>
      <c r="D37" s="78"/>
      <c r="E37" s="91">
        <f>'NZ-Preis 0,30'!E37</f>
        <v>63959</v>
      </c>
      <c r="F37" s="89">
        <f>E37/D2</f>
        <v>1162.8909090909092</v>
      </c>
      <c r="G37" s="91">
        <f>'NZ-Preis 0,30'!G37</f>
        <v>8253</v>
      </c>
      <c r="H37" s="90">
        <f>G37/F37</f>
        <v>7.096968370362263</v>
      </c>
      <c r="I37" s="47">
        <f>Q37/G37</f>
        <v>9.3859423019728369E-2</v>
      </c>
      <c r="J37" s="95"/>
      <c r="K37" s="91">
        <f>'NZ-Preis 0,30'!K37</f>
        <v>71007</v>
      </c>
      <c r="L37" s="96">
        <f>K37/D2</f>
        <v>1291.0363636363636</v>
      </c>
      <c r="M37" s="48">
        <f>(L37*100/F37)-100</f>
        <v>11.019559405243967</v>
      </c>
      <c r="N37" s="91">
        <f>'NZ-Preis 0,30'!N37</f>
        <v>10576</v>
      </c>
      <c r="O37" s="49">
        <f>N37/L37</f>
        <v>8.191868407340122</v>
      </c>
      <c r="P37" s="50">
        <f>P35</f>
        <v>0.6</v>
      </c>
      <c r="Q37" s="51">
        <f>L37*P37</f>
        <v>774.62181818181818</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8.7326688151090459E-2</v>
      </c>
      <c r="J39" s="95"/>
      <c r="K39" s="91">
        <f>'NZ-Preis 0,30'!K39</f>
        <v>9710</v>
      </c>
      <c r="L39" s="96">
        <f>K39/D2</f>
        <v>176.54545454545453</v>
      </c>
      <c r="M39" s="48">
        <f>(L39*100/F39)-100</f>
        <v>9.7423146473779241</v>
      </c>
      <c r="N39" s="91">
        <f>'NZ-Preis 0,30'!N39</f>
        <v>1457</v>
      </c>
      <c r="O39" s="49">
        <f>N39/L39</f>
        <v>8.2528321318228635</v>
      </c>
      <c r="P39" s="50">
        <f>P37</f>
        <v>0.6</v>
      </c>
      <c r="Q39" s="51">
        <f>L39*P39</f>
        <v>105.92727272727272</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0.10791544938992954</v>
      </c>
      <c r="J41" s="95"/>
      <c r="K41" s="91">
        <f>'NZ-Preis 0,30'!K41</f>
        <v>52330</v>
      </c>
      <c r="L41" s="96">
        <f>K41/D2</f>
        <v>951.4545454545455</v>
      </c>
      <c r="M41" s="48">
        <f>(L41*100/F41)-100</f>
        <v>25.80839043154225</v>
      </c>
      <c r="N41" s="91">
        <f>'NZ-Preis 0,30'!N41</f>
        <v>7999</v>
      </c>
      <c r="O41" s="49">
        <f>N41/L41</f>
        <v>8.40712784253774</v>
      </c>
      <c r="P41" s="50">
        <f>P39</f>
        <v>0.6</v>
      </c>
      <c r="Q41" s="51">
        <f>L41*P41</f>
        <v>570.87272727272727</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9.530229120473023E-2</v>
      </c>
      <c r="J43" s="95"/>
      <c r="K43" s="91">
        <f>'NZ-Preis 0,30'!K43</f>
        <v>16118</v>
      </c>
      <c r="L43" s="96">
        <f>K43/D2</f>
        <v>293.05454545454546</v>
      </c>
      <c r="M43" s="48">
        <f>(L43*100/F43)-100</f>
        <v>17.384021557060677</v>
      </c>
      <c r="N43" s="91">
        <f>'NZ-Preis 0,30'!N43</f>
        <v>2350</v>
      </c>
      <c r="O43" s="49">
        <f>N43/L43</f>
        <v>8.0189849857302384</v>
      </c>
      <c r="P43" s="50">
        <f>P41</f>
        <v>0.6</v>
      </c>
      <c r="Q43" s="51">
        <f>L43*P43</f>
        <v>175.83272727272728</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0.6</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9.534067198525116E-2</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13.556636916413751</v>
      </c>
      <c r="H56" s="108" t="s">
        <v>4</v>
      </c>
      <c r="I56" s="3"/>
      <c r="J56" s="3"/>
      <c r="K56" s="3"/>
      <c r="L56" s="3"/>
      <c r="M56" s="3"/>
      <c r="N56" s="3"/>
      <c r="O56" s="3"/>
      <c r="P56" s="3"/>
      <c r="Q56" s="3"/>
      <c r="R56" s="3"/>
      <c r="S56" s="3"/>
    </row>
    <row r="57" spans="1:19" ht="15.75">
      <c r="A57" s="97" t="s">
        <v>74</v>
      </c>
      <c r="B57" s="97"/>
      <c r="C57" s="97"/>
      <c r="D57" s="97"/>
      <c r="E57" s="97"/>
      <c r="F57" s="97"/>
      <c r="G57" s="98">
        <f>G50*G49*25</f>
        <v>16.945796145517189</v>
      </c>
      <c r="H57" s="109" t="s">
        <v>4</v>
      </c>
      <c r="I57" s="3"/>
      <c r="J57" s="3"/>
      <c r="K57" s="3"/>
      <c r="L57" s="3"/>
      <c r="M57" s="3"/>
      <c r="N57" s="3"/>
      <c r="O57" s="3"/>
      <c r="P57" s="3"/>
      <c r="Q57" s="3"/>
      <c r="R57" s="3"/>
      <c r="S57" s="3"/>
    </row>
    <row r="58" spans="1:19" ht="15.75">
      <c r="A58" s="101" t="s">
        <v>75</v>
      </c>
      <c r="B58" s="101"/>
      <c r="C58" s="101"/>
      <c r="D58" s="101"/>
      <c r="E58" s="101"/>
      <c r="F58" s="101"/>
      <c r="G58" s="102">
        <f>G50*G49*30</f>
        <v>20.334955374620627</v>
      </c>
      <c r="H58" s="108" t="s">
        <v>4</v>
      </c>
      <c r="I58" s="3"/>
      <c r="J58" s="3"/>
      <c r="K58" s="3"/>
      <c r="L58" s="3"/>
      <c r="M58" s="3"/>
      <c r="N58" s="3"/>
      <c r="O58" s="3"/>
      <c r="P58" s="3"/>
      <c r="Q58" s="3"/>
      <c r="R58" s="3"/>
      <c r="S58" s="3"/>
    </row>
    <row r="59" spans="1:19" ht="15.75">
      <c r="A59" s="97" t="s">
        <v>76</v>
      </c>
      <c r="B59" s="97"/>
      <c r="C59" s="97"/>
      <c r="D59" s="97"/>
      <c r="E59" s="97"/>
      <c r="F59" s="97"/>
      <c r="G59" s="98">
        <f>G50*G49*35</f>
        <v>23.724114603724065</v>
      </c>
      <c r="H59" s="109" t="s">
        <v>4</v>
      </c>
      <c r="I59" s="3"/>
      <c r="J59" s="3"/>
      <c r="K59" s="3"/>
      <c r="L59" s="3"/>
      <c r="M59" s="3"/>
      <c r="N59" s="3"/>
      <c r="O59" s="3"/>
      <c r="P59" s="3"/>
      <c r="Q59" s="3"/>
      <c r="R59" s="3"/>
      <c r="S59" s="3"/>
    </row>
    <row r="60" spans="1:19" ht="15.75">
      <c r="A60" s="101" t="s">
        <v>77</v>
      </c>
      <c r="B60" s="101"/>
      <c r="C60" s="101"/>
      <c r="D60" s="101"/>
      <c r="E60" s="101"/>
      <c r="F60" s="101"/>
      <c r="G60" s="102">
        <f>G50*G49*40</f>
        <v>27.113273832827502</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30.50243306193094</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33.891592291034378</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row r="121" spans="1:19">
      <c r="A121" s="3"/>
      <c r="B121" s="3"/>
      <c r="C121" s="3"/>
      <c r="D121" s="3"/>
      <c r="E121" s="3"/>
      <c r="F121" s="3"/>
      <c r="G121" s="3"/>
      <c r="H121" s="10"/>
      <c r="I121" s="3"/>
      <c r="J121" s="3"/>
      <c r="K121" s="3"/>
      <c r="L121" s="3"/>
      <c r="M121" s="3"/>
      <c r="N121" s="3"/>
      <c r="O121" s="3"/>
      <c r="P121" s="3"/>
      <c r="Q121" s="3"/>
      <c r="R121" s="3"/>
      <c r="S121" s="3"/>
    </row>
    <row r="122" spans="1:19">
      <c r="A122" s="3"/>
      <c r="B122" s="3"/>
      <c r="C122" s="3"/>
      <c r="D122" s="3"/>
      <c r="E122" s="3"/>
      <c r="F122" s="3"/>
      <c r="G122" s="3"/>
      <c r="H122" s="10"/>
      <c r="I122" s="3"/>
      <c r="J122" s="3"/>
      <c r="K122" s="3"/>
      <c r="L122" s="3"/>
      <c r="M122" s="3"/>
      <c r="N122" s="3"/>
      <c r="O122" s="3"/>
      <c r="P122" s="3"/>
      <c r="Q122" s="3"/>
      <c r="R122" s="3"/>
      <c r="S122" s="3"/>
    </row>
  </sheetData>
  <sheetProtection password="81BA" sheet="1" objects="1" scenarios="1" selectLockedCells="1" selectUnlockedCells="1"/>
  <mergeCells count="18">
    <mergeCell ref="A41:C41"/>
    <mergeCell ref="A43:C43"/>
    <mergeCell ref="A29:C29"/>
    <mergeCell ref="A31:C31"/>
    <mergeCell ref="A33:C33"/>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S89"/>
  <sheetViews>
    <sheetView zoomScaleNormal="100" workbookViewId="0">
      <pane ySplit="3" topLeftCell="A4" activePane="bottomLeft" state="frozen"/>
      <selection pane="bottomLeft" activeCell="A65" sqref="A65:XFD72"/>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0.7</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0.11102152264696433</v>
      </c>
      <c r="J5" s="95"/>
      <c r="K5" s="91">
        <f>'NZ-Preis 0,30'!K5</f>
        <v>34561</v>
      </c>
      <c r="L5" s="96">
        <f>K5/D2</f>
        <v>628.38181818181818</v>
      </c>
      <c r="M5" s="48">
        <f>(L5*100/F5)-100</f>
        <v>15.863756746790031</v>
      </c>
      <c r="N5" s="91">
        <f>'NZ-Preis 0,30'!N5</f>
        <v>5184</v>
      </c>
      <c r="O5" s="49">
        <f>N5/L5</f>
        <v>8.2497612916292926</v>
      </c>
      <c r="P5" s="50">
        <f>D1</f>
        <v>0.7</v>
      </c>
      <c r="Q5" s="51">
        <f>L5*P5</f>
        <v>439.86727272727268</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0.10831259689152124</v>
      </c>
      <c r="J7" s="95"/>
      <c r="K7" s="91">
        <f>'NZ-Preis 0,30'!K7</f>
        <v>19463</v>
      </c>
      <c r="L7" s="96">
        <f>K7/D2</f>
        <v>353.87272727272727</v>
      </c>
      <c r="M7" s="48">
        <f>(L7*100/F7)-100</f>
        <v>12.744019000173779</v>
      </c>
      <c r="N7" s="91">
        <f>'NZ-Preis 0,30'!N7</f>
        <v>2991</v>
      </c>
      <c r="O7" s="49">
        <f>N7/L7</f>
        <v>8.4521913374094435</v>
      </c>
      <c r="P7" s="50">
        <f>P5</f>
        <v>0.7</v>
      </c>
      <c r="Q7" s="51">
        <f>L7*P7</f>
        <v>247.71090909090907</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0.11947746937858186</v>
      </c>
      <c r="J9" s="95"/>
      <c r="K9" s="91">
        <f>'NZ-Preis 0,30'!K9</f>
        <v>15189</v>
      </c>
      <c r="L9" s="96">
        <f>K9/D2</f>
        <v>276.16363636363639</v>
      </c>
      <c r="M9" s="48">
        <f>(L9*100/F9)-100</f>
        <v>21.17271639409654</v>
      </c>
      <c r="N9" s="91">
        <f>'NZ-Preis 0,30'!N9</f>
        <v>2344</v>
      </c>
      <c r="O9" s="49">
        <f>N9/L9</f>
        <v>8.4877213773125284</v>
      </c>
      <c r="P9" s="50">
        <f>P7</f>
        <v>0.7</v>
      </c>
      <c r="Q9" s="51">
        <f>L9*P9</f>
        <v>193.31454545454545</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0.10263355830216293</v>
      </c>
      <c r="J11" s="95"/>
      <c r="K11" s="91">
        <f>'NZ-Preis 0,30'!K11</f>
        <v>144250</v>
      </c>
      <c r="L11" s="96">
        <f>K11/D2</f>
        <v>2622.7272727272725</v>
      </c>
      <c r="M11" s="48">
        <f>(L11*100/F11)-100</f>
        <v>10.667843031953637</v>
      </c>
      <c r="N11" s="91">
        <f>'NZ-Preis 0,30'!N11</f>
        <v>22602</v>
      </c>
      <c r="O11" s="49">
        <f>N11/L11</f>
        <v>8.6177469670710583</v>
      </c>
      <c r="P11" s="50">
        <f>P9</f>
        <v>0.7</v>
      </c>
      <c r="Q11" s="51">
        <f>L11*P11</f>
        <v>1835.9090909090905</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0.10045426224865477</v>
      </c>
      <c r="J13" s="95"/>
      <c r="K13" s="91">
        <f>'NZ-Preis 0,30'!K13</f>
        <v>12668</v>
      </c>
      <c r="L13" s="96">
        <f>K13/D2</f>
        <v>230.32727272727271</v>
      </c>
      <c r="M13" s="48">
        <f>(L13*100/F13)-100</f>
        <v>-1.6612327278373016</v>
      </c>
      <c r="N13" s="91">
        <f>'NZ-Preis 0,30'!N13</f>
        <v>1935</v>
      </c>
      <c r="O13" s="49">
        <f>N13/L13</f>
        <v>8.4010893590148417</v>
      </c>
      <c r="P13" s="50">
        <f>P11</f>
        <v>0.7</v>
      </c>
      <c r="Q13" s="51">
        <f>L13*P13</f>
        <v>161.2290909090909</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0.11487335183900069</v>
      </c>
      <c r="J15" s="95"/>
      <c r="K15" s="91">
        <f>'NZ-Preis 0,30'!K15</f>
        <v>9459</v>
      </c>
      <c r="L15" s="96">
        <f>K15/D2</f>
        <v>171.98181818181817</v>
      </c>
      <c r="M15" s="48">
        <f>(L15*100/F15)-100</f>
        <v>10.193383038210612</v>
      </c>
      <c r="N15" s="91">
        <f>'NZ-Preis 0,30'!N15</f>
        <v>1384</v>
      </c>
      <c r="O15" s="49">
        <f>N15/L15</f>
        <v>8.0473623004545942</v>
      </c>
      <c r="P15" s="50">
        <f>P13</f>
        <v>0.7</v>
      </c>
      <c r="Q15" s="51">
        <f>L15*P15</f>
        <v>120.38727272727272</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0.10856579352850539</v>
      </c>
      <c r="J17" s="95"/>
      <c r="K17" s="91">
        <f>'NZ-Preis 0,30'!K17</f>
        <v>12582</v>
      </c>
      <c r="L17" s="96">
        <f>K17/D2</f>
        <v>228.76363636363635</v>
      </c>
      <c r="M17" s="48">
        <f>(L17*100/F17)-100</f>
        <v>9.9536834746132996</v>
      </c>
      <c r="N17" s="91">
        <f>'NZ-Preis 0,30'!N17</f>
        <v>1885</v>
      </c>
      <c r="O17" s="49">
        <f>N17/L17</f>
        <v>8.2399459545382303</v>
      </c>
      <c r="P17" s="50">
        <f>P15</f>
        <v>0.7</v>
      </c>
      <c r="Q17" s="51">
        <f>L17*P17</f>
        <v>160.13454545454545</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0.10913600491954493</v>
      </c>
      <c r="J19" s="95"/>
      <c r="K19" s="91">
        <f>'NZ-Preis 0,30'!K19</f>
        <v>7606</v>
      </c>
      <c r="L19" s="96">
        <f>K19/D2</f>
        <v>138.29090909090908</v>
      </c>
      <c r="M19" s="48">
        <f>(L19*100/F19)-100</f>
        <v>7.4142070329049403</v>
      </c>
      <c r="N19" s="91">
        <f>'NZ-Preis 0,30'!N19</f>
        <v>1115</v>
      </c>
      <c r="O19" s="49">
        <f>N19/L19</f>
        <v>8.0627136471206953</v>
      </c>
      <c r="P19" s="50">
        <f>P17</f>
        <v>0.7</v>
      </c>
      <c r="Q19" s="51">
        <f>L19*P19</f>
        <v>96.803636363636357</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0.10746177370030581</v>
      </c>
      <c r="J21" s="95"/>
      <c r="K21" s="91">
        <f>'NZ-Preis 0,30'!K21</f>
        <v>2761</v>
      </c>
      <c r="L21" s="96">
        <f>K21/D2</f>
        <v>50.2</v>
      </c>
      <c r="M21" s="48">
        <f>(L21*100/F21)-100</f>
        <v>6.6023166023165913</v>
      </c>
      <c r="N21" s="91">
        <f>'NZ-Preis 0,30'!N21</f>
        <v>394</v>
      </c>
      <c r="O21" s="49">
        <f>N21/L21</f>
        <v>7.8486055776892423</v>
      </c>
      <c r="P21" s="50">
        <f>P19</f>
        <v>0.7</v>
      </c>
      <c r="Q21" s="51">
        <f>L21*P21</f>
        <v>35.14</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0.10606060606060606</v>
      </c>
      <c r="J23" s="95"/>
      <c r="K23" s="91">
        <f>'NZ-Preis 0,30'!K23</f>
        <v>21150</v>
      </c>
      <c r="L23" s="96">
        <f>K23/D2</f>
        <v>384.54545454545456</v>
      </c>
      <c r="M23" s="48">
        <f>(L23*100/F23)-100</f>
        <v>16.16411270390509</v>
      </c>
      <c r="N23" s="91">
        <f>'NZ-Preis 0,30'!N23</f>
        <v>3360</v>
      </c>
      <c r="O23" s="49">
        <f>N23/L23</f>
        <v>8.7375886524822697</v>
      </c>
      <c r="P23" s="50">
        <f>P21</f>
        <v>0.7</v>
      </c>
      <c r="Q23" s="51">
        <f>L23*P23</f>
        <v>269.18181818181819</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0.11089781186555379</v>
      </c>
      <c r="J25" s="95"/>
      <c r="K25" s="91">
        <f>'NZ-Preis 0,30'!K25</f>
        <v>7023</v>
      </c>
      <c r="L25" s="96">
        <f>K25/D2</f>
        <v>127.69090909090909</v>
      </c>
      <c r="M25" s="48">
        <f>(L25*100/F25)-100</f>
        <v>5.0718132854577931</v>
      </c>
      <c r="N25" s="91">
        <f>'NZ-Preis 0,30'!N25</f>
        <v>1070</v>
      </c>
      <c r="O25" s="49">
        <f>N25/L25</f>
        <v>8.37960985333903</v>
      </c>
      <c r="P25" s="50">
        <f>P23</f>
        <v>0.7</v>
      </c>
      <c r="Q25" s="51">
        <f>L25*P25</f>
        <v>89.383636363636356</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0.10669354838709676</v>
      </c>
      <c r="J27" s="95"/>
      <c r="K27" s="91">
        <f>'NZ-Preis 0,30'!K27</f>
        <v>4158</v>
      </c>
      <c r="L27" s="96">
        <f>K27/D2</f>
        <v>75.599999999999994</v>
      </c>
      <c r="M27" s="48">
        <f>(L27*100/F27)-100</f>
        <v>2.615992102665345</v>
      </c>
      <c r="N27" s="91">
        <f>'NZ-Preis 0,30'!N27</f>
        <v>616</v>
      </c>
      <c r="O27" s="49">
        <f>N27/L27</f>
        <v>8.1481481481481488</v>
      </c>
      <c r="P27" s="50">
        <f>P25</f>
        <v>0.7</v>
      </c>
      <c r="Q27" s="51">
        <f>L27*P27</f>
        <v>52.919999999999995</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0.10432012432012432</v>
      </c>
      <c r="J29" s="95"/>
      <c r="K29" s="91">
        <f>'NZ-Preis 0,30'!K29</f>
        <v>2877</v>
      </c>
      <c r="L29" s="96">
        <f>K29/D2</f>
        <v>52.309090909090912</v>
      </c>
      <c r="M29" s="48">
        <f>(L29*100/F29)-100</f>
        <v>18.737102765167151</v>
      </c>
      <c r="N29" s="91">
        <f>'NZ-Preis 0,30'!N29</f>
        <v>461</v>
      </c>
      <c r="O29" s="49">
        <f>N29/L29</f>
        <v>8.8129996524157104</v>
      </c>
      <c r="P29" s="50">
        <f>P27</f>
        <v>0.7</v>
      </c>
      <c r="Q29" s="51">
        <f>L29*P29</f>
        <v>36.616363636363637</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0.12376380628717076</v>
      </c>
      <c r="J31" s="95"/>
      <c r="K31" s="91">
        <f>'NZ-Preis 0,30'!K31</f>
        <v>12486</v>
      </c>
      <c r="L31" s="96">
        <f>K31/D2</f>
        <v>227.01818181818183</v>
      </c>
      <c r="M31" s="48">
        <f>(L31*100/F31)-100</f>
        <v>11.392630921580874</v>
      </c>
      <c r="N31" s="91">
        <f>'NZ-Preis 0,30'!N31</f>
        <v>1762</v>
      </c>
      <c r="O31" s="49">
        <f>N31/L31</f>
        <v>7.7614928720166585</v>
      </c>
      <c r="P31" s="50">
        <f>P29</f>
        <v>0.7</v>
      </c>
      <c r="Q31" s="51">
        <f>L31*P31</f>
        <v>158.91272727272727</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0.10621363940001215</v>
      </c>
      <c r="J33" s="95"/>
      <c r="K33" s="91">
        <f>'NZ-Preis 0,30'!K33</f>
        <v>12493</v>
      </c>
      <c r="L33" s="96">
        <f>K33/D2</f>
        <v>227.14545454545456</v>
      </c>
      <c r="M33" s="48">
        <f>(L33*100/F33)-100</f>
        <v>10.313465783664469</v>
      </c>
      <c r="N33" s="91">
        <f>'NZ-Preis 0,30'!N33</f>
        <v>1900</v>
      </c>
      <c r="O33" s="49">
        <f>N33/L33</f>
        <v>8.3646842231649714</v>
      </c>
      <c r="P33" s="50">
        <f>P31</f>
        <v>0.7</v>
      </c>
      <c r="Q33" s="51">
        <f>L33*P33</f>
        <v>159.00181818181818</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0.13625864948699593</v>
      </c>
      <c r="J35" s="95"/>
      <c r="K35" s="91">
        <f>'NZ-Preis 0,30'!K35</f>
        <v>4079</v>
      </c>
      <c r="L35" s="96">
        <f>K35/D2</f>
        <v>74.163636363636357</v>
      </c>
      <c r="M35" s="48">
        <f>(L35*100/F35)-100</f>
        <v>33.73770491803279</v>
      </c>
      <c r="N35" s="91">
        <f>'NZ-Preis 0,30'!N35</f>
        <v>561</v>
      </c>
      <c r="O35" s="49">
        <f>N35/L35</f>
        <v>7.5643540083353766</v>
      </c>
      <c r="P35" s="50">
        <f>P33</f>
        <v>0.7</v>
      </c>
      <c r="Q35" s="51">
        <f>L35*P35</f>
        <v>51.914545454545447</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0.10950266018968308</v>
      </c>
      <c r="J37" s="95"/>
      <c r="K37" s="91">
        <f>'NZ-Preis 0,30'!K37</f>
        <v>71007</v>
      </c>
      <c r="L37" s="96">
        <f>K37/D2</f>
        <v>1291.0363636363636</v>
      </c>
      <c r="M37" s="48">
        <f>(L37*100/F37)-100</f>
        <v>11.019559405243967</v>
      </c>
      <c r="N37" s="91">
        <f>'NZ-Preis 0,30'!N37</f>
        <v>10576</v>
      </c>
      <c r="O37" s="49">
        <f>N37/L37</f>
        <v>8.191868407340122</v>
      </c>
      <c r="P37" s="50">
        <f>P35</f>
        <v>0.7</v>
      </c>
      <c r="Q37" s="51">
        <f>L37*P37</f>
        <v>903.72545454545445</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0.10188113617627219</v>
      </c>
      <c r="J39" s="95"/>
      <c r="K39" s="91">
        <f>'NZ-Preis 0,30'!K39</f>
        <v>9710</v>
      </c>
      <c r="L39" s="96">
        <f>K39/D2</f>
        <v>176.54545454545453</v>
      </c>
      <c r="M39" s="48">
        <f>(L39*100/F39)-100</f>
        <v>9.7423146473779241</v>
      </c>
      <c r="N39" s="91">
        <f>'NZ-Preis 0,30'!N39</f>
        <v>1457</v>
      </c>
      <c r="O39" s="49">
        <f>N39/L39</f>
        <v>8.2528321318228635</v>
      </c>
      <c r="P39" s="50">
        <f>P37</f>
        <v>0.7</v>
      </c>
      <c r="Q39" s="51">
        <f>L39*P39</f>
        <v>123.58181818181816</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0.12590135762158447</v>
      </c>
      <c r="J41" s="95"/>
      <c r="K41" s="91">
        <f>'NZ-Preis 0,30'!K41</f>
        <v>52330</v>
      </c>
      <c r="L41" s="96">
        <f>K41/D2</f>
        <v>951.4545454545455</v>
      </c>
      <c r="M41" s="48">
        <f>(L41*100/F41)-100</f>
        <v>25.80839043154225</v>
      </c>
      <c r="N41" s="91">
        <f>'NZ-Preis 0,30'!N41</f>
        <v>7999</v>
      </c>
      <c r="O41" s="49">
        <f>N41/L41</f>
        <v>8.40712784253774</v>
      </c>
      <c r="P41" s="50">
        <f>P39</f>
        <v>0.7</v>
      </c>
      <c r="Q41" s="51">
        <f>L41*P41</f>
        <v>666.0181818181818</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0.11118600640551859</v>
      </c>
      <c r="J43" s="95"/>
      <c r="K43" s="91">
        <f>'NZ-Preis 0,30'!K43</f>
        <v>16118</v>
      </c>
      <c r="L43" s="96">
        <f>K43/D2</f>
        <v>293.05454545454546</v>
      </c>
      <c r="M43" s="48">
        <f>(L43*100/F43)-100</f>
        <v>17.384021557060677</v>
      </c>
      <c r="N43" s="91">
        <f>'NZ-Preis 0,30'!N43</f>
        <v>2350</v>
      </c>
      <c r="O43" s="49">
        <f>N43/L43</f>
        <v>8.0189849857302384</v>
      </c>
      <c r="P43" s="50">
        <f>P41</f>
        <v>0.7</v>
      </c>
      <c r="Q43" s="51">
        <f>L43*P43</f>
        <v>205.13818181818181</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0.7</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0.11123078398279303</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15.816076402482711</v>
      </c>
      <c r="H56" s="108" t="s">
        <v>4</v>
      </c>
      <c r="I56" s="3"/>
      <c r="J56" s="3"/>
      <c r="K56" s="3"/>
      <c r="L56" s="3"/>
      <c r="M56" s="3"/>
      <c r="N56" s="3"/>
      <c r="O56" s="3"/>
      <c r="P56" s="3"/>
      <c r="Q56" s="3"/>
      <c r="R56" s="3"/>
      <c r="S56" s="3"/>
    </row>
    <row r="57" spans="1:19" ht="15.75">
      <c r="A57" s="97" t="s">
        <v>74</v>
      </c>
      <c r="B57" s="97"/>
      <c r="C57" s="97"/>
      <c r="D57" s="97"/>
      <c r="E57" s="97"/>
      <c r="F57" s="97"/>
      <c r="G57" s="98">
        <f>G50*G49*25</f>
        <v>19.770095503103388</v>
      </c>
      <c r="H57" s="109" t="s">
        <v>4</v>
      </c>
      <c r="I57" s="3"/>
      <c r="J57" s="3"/>
      <c r="K57" s="3"/>
      <c r="L57" s="3"/>
      <c r="M57" s="3"/>
      <c r="N57" s="3"/>
      <c r="O57" s="3"/>
      <c r="P57" s="3"/>
      <c r="Q57" s="3"/>
      <c r="R57" s="3"/>
      <c r="S57" s="3"/>
    </row>
    <row r="58" spans="1:19" ht="15.75">
      <c r="A58" s="101" t="s">
        <v>75</v>
      </c>
      <c r="B58" s="101"/>
      <c r="C58" s="101"/>
      <c r="D58" s="101"/>
      <c r="E58" s="101"/>
      <c r="F58" s="101"/>
      <c r="G58" s="102">
        <f>G50*G49*30</f>
        <v>23.724114603724065</v>
      </c>
      <c r="H58" s="108" t="s">
        <v>4</v>
      </c>
      <c r="I58" s="3"/>
      <c r="J58" s="3"/>
      <c r="K58" s="3"/>
      <c r="L58" s="3"/>
      <c r="M58" s="3"/>
      <c r="N58" s="3"/>
      <c r="O58" s="3"/>
      <c r="P58" s="3"/>
      <c r="Q58" s="3"/>
      <c r="R58" s="3"/>
      <c r="S58" s="3"/>
    </row>
    <row r="59" spans="1:19" ht="15.75">
      <c r="A59" s="97" t="s">
        <v>76</v>
      </c>
      <c r="B59" s="97"/>
      <c r="C59" s="97"/>
      <c r="D59" s="97"/>
      <c r="E59" s="97"/>
      <c r="F59" s="97"/>
      <c r="G59" s="98">
        <f>G50*G49*35</f>
        <v>27.678133704344745</v>
      </c>
      <c r="H59" s="109" t="s">
        <v>4</v>
      </c>
      <c r="I59" s="3"/>
      <c r="J59" s="3"/>
      <c r="K59" s="3"/>
      <c r="L59" s="3"/>
      <c r="M59" s="3"/>
      <c r="N59" s="3"/>
      <c r="O59" s="3"/>
      <c r="P59" s="3"/>
      <c r="Q59" s="3"/>
      <c r="R59" s="3"/>
      <c r="S59" s="3"/>
    </row>
    <row r="60" spans="1:19" ht="15.75">
      <c r="A60" s="101" t="s">
        <v>77</v>
      </c>
      <c r="B60" s="101"/>
      <c r="C60" s="101"/>
      <c r="D60" s="101"/>
      <c r="E60" s="101"/>
      <c r="F60" s="101"/>
      <c r="G60" s="102">
        <f>G50*G49*40</f>
        <v>31.632152804965422</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35.586171905586099</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39.540191006206776</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S122"/>
  <sheetViews>
    <sheetView zoomScaleNormal="100" workbookViewId="0">
      <pane ySplit="3" topLeftCell="A4" activePane="bottomLeft" state="frozen"/>
      <selection pane="bottomLeft" activeCell="A65" sqref="A65:XFD71"/>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0.8</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0.12688174016795925</v>
      </c>
      <c r="J5" s="95"/>
      <c r="K5" s="91">
        <f>'NZ-Preis 0,30'!K5</f>
        <v>34561</v>
      </c>
      <c r="L5" s="96">
        <f>K5/D2</f>
        <v>628.38181818181818</v>
      </c>
      <c r="M5" s="48">
        <f>(L5*100/F5)-100</f>
        <v>15.863756746790031</v>
      </c>
      <c r="N5" s="91">
        <f>'NZ-Preis 0,30'!N5</f>
        <v>5184</v>
      </c>
      <c r="O5" s="49">
        <f>N5/L5</f>
        <v>8.2497612916292926</v>
      </c>
      <c r="P5" s="50">
        <f>D1</f>
        <v>0.8</v>
      </c>
      <c r="Q5" s="51">
        <f>L5*P5</f>
        <v>502.70545454545459</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0.12378582501888144</v>
      </c>
      <c r="J7" s="95"/>
      <c r="K7" s="91">
        <f>'NZ-Preis 0,30'!K7</f>
        <v>19463</v>
      </c>
      <c r="L7" s="96">
        <f>K7/D2</f>
        <v>353.87272727272727</v>
      </c>
      <c r="M7" s="48">
        <f>(L7*100/F7)-100</f>
        <v>12.744019000173779</v>
      </c>
      <c r="N7" s="91">
        <f>'NZ-Preis 0,30'!N7</f>
        <v>2991</v>
      </c>
      <c r="O7" s="49">
        <f>N7/L7</f>
        <v>8.4521913374094435</v>
      </c>
      <c r="P7" s="50">
        <f>P5</f>
        <v>0.8</v>
      </c>
      <c r="Q7" s="51">
        <f>L7*P7</f>
        <v>283.09818181818184</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0.13654567928980788</v>
      </c>
      <c r="J9" s="95"/>
      <c r="K9" s="91">
        <f>'NZ-Preis 0,30'!K9</f>
        <v>15189</v>
      </c>
      <c r="L9" s="96">
        <f>K9/D2</f>
        <v>276.16363636363639</v>
      </c>
      <c r="M9" s="48">
        <f>(L9*100/F9)-100</f>
        <v>21.17271639409654</v>
      </c>
      <c r="N9" s="91">
        <f>'NZ-Preis 0,30'!N9</f>
        <v>2344</v>
      </c>
      <c r="O9" s="49">
        <f>N9/L9</f>
        <v>8.4877213773125284</v>
      </c>
      <c r="P9" s="50">
        <f>P7</f>
        <v>0.8</v>
      </c>
      <c r="Q9" s="51">
        <f>L9*P9</f>
        <v>220.93090909090913</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0.11729549520247194</v>
      </c>
      <c r="J11" s="95"/>
      <c r="K11" s="91">
        <f>'NZ-Preis 0,30'!K11</f>
        <v>144250</v>
      </c>
      <c r="L11" s="96">
        <f>K11/D2</f>
        <v>2622.7272727272725</v>
      </c>
      <c r="M11" s="48">
        <f>(L11*100/F11)-100</f>
        <v>10.667843031953637</v>
      </c>
      <c r="N11" s="91">
        <f>'NZ-Preis 0,30'!N11</f>
        <v>22602</v>
      </c>
      <c r="O11" s="49">
        <f>N11/L11</f>
        <v>8.6177469670710583</v>
      </c>
      <c r="P11" s="50">
        <f>P9</f>
        <v>0.8</v>
      </c>
      <c r="Q11" s="51">
        <f>L11*P11</f>
        <v>2098.181818181818</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0.11480487114131974</v>
      </c>
      <c r="J13" s="95"/>
      <c r="K13" s="91">
        <f>'NZ-Preis 0,30'!K13</f>
        <v>12668</v>
      </c>
      <c r="L13" s="96">
        <f>K13/D2</f>
        <v>230.32727272727271</v>
      </c>
      <c r="M13" s="48">
        <f>(L13*100/F13)-100</f>
        <v>-1.6612327278373016</v>
      </c>
      <c r="N13" s="91">
        <f>'NZ-Preis 0,30'!N13</f>
        <v>1935</v>
      </c>
      <c r="O13" s="49">
        <f>N13/L13</f>
        <v>8.4010893590148417</v>
      </c>
      <c r="P13" s="50">
        <f>P11</f>
        <v>0.8</v>
      </c>
      <c r="Q13" s="51">
        <f>L13*P13</f>
        <v>184.26181818181817</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0.13128383067314367</v>
      </c>
      <c r="J15" s="95"/>
      <c r="K15" s="91">
        <f>'NZ-Preis 0,30'!K15</f>
        <v>9459</v>
      </c>
      <c r="L15" s="96">
        <f>K15/D2</f>
        <v>171.98181818181817</v>
      </c>
      <c r="M15" s="48">
        <f>(L15*100/F15)-100</f>
        <v>10.193383038210612</v>
      </c>
      <c r="N15" s="91">
        <f>'NZ-Preis 0,30'!N15</f>
        <v>1384</v>
      </c>
      <c r="O15" s="49">
        <f>N15/L15</f>
        <v>8.0473623004545942</v>
      </c>
      <c r="P15" s="50">
        <f>P13</f>
        <v>0.8</v>
      </c>
      <c r="Q15" s="51">
        <f>L15*P15</f>
        <v>137.58545454545455</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0.12407519260400615</v>
      </c>
      <c r="J17" s="95"/>
      <c r="K17" s="91">
        <f>'NZ-Preis 0,30'!K17</f>
        <v>12582</v>
      </c>
      <c r="L17" s="96">
        <f>K17/D2</f>
        <v>228.76363636363635</v>
      </c>
      <c r="M17" s="48">
        <f>(L17*100/F17)-100</f>
        <v>9.9536834746132996</v>
      </c>
      <c r="N17" s="91">
        <f>'NZ-Preis 0,30'!N17</f>
        <v>1885</v>
      </c>
      <c r="O17" s="49">
        <f>N17/L17</f>
        <v>8.2399459545382303</v>
      </c>
      <c r="P17" s="50">
        <f>P15</f>
        <v>0.8</v>
      </c>
      <c r="Q17" s="51">
        <f>L17*P17</f>
        <v>183.01090909090908</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0.12472686276519421</v>
      </c>
      <c r="J19" s="95"/>
      <c r="K19" s="91">
        <f>'NZ-Preis 0,30'!K19</f>
        <v>7606</v>
      </c>
      <c r="L19" s="96">
        <f>K19/D2</f>
        <v>138.29090909090908</v>
      </c>
      <c r="M19" s="48">
        <f>(L19*100/F19)-100</f>
        <v>7.4142070329049403</v>
      </c>
      <c r="N19" s="91">
        <f>'NZ-Preis 0,30'!N19</f>
        <v>1115</v>
      </c>
      <c r="O19" s="49">
        <f>N19/L19</f>
        <v>8.0627136471206953</v>
      </c>
      <c r="P19" s="50">
        <f>P17</f>
        <v>0.8</v>
      </c>
      <c r="Q19" s="51">
        <f>L19*P19</f>
        <v>110.63272727272727</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0.12281345565749237</v>
      </c>
      <c r="J21" s="95"/>
      <c r="K21" s="91">
        <f>'NZ-Preis 0,30'!K21</f>
        <v>2761</v>
      </c>
      <c r="L21" s="96">
        <f>K21/D2</f>
        <v>50.2</v>
      </c>
      <c r="M21" s="48">
        <f>(L21*100/F21)-100</f>
        <v>6.6023166023165913</v>
      </c>
      <c r="N21" s="91">
        <f>'NZ-Preis 0,30'!N21</f>
        <v>394</v>
      </c>
      <c r="O21" s="49">
        <f>N21/L21</f>
        <v>7.8486055776892423</v>
      </c>
      <c r="P21" s="50">
        <f>P19</f>
        <v>0.8</v>
      </c>
      <c r="Q21" s="51">
        <f>L21*P21</f>
        <v>40.160000000000004</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0.12121212121212123</v>
      </c>
      <c r="J23" s="95"/>
      <c r="K23" s="91">
        <f>'NZ-Preis 0,30'!K23</f>
        <v>21150</v>
      </c>
      <c r="L23" s="96">
        <f>K23/D2</f>
        <v>384.54545454545456</v>
      </c>
      <c r="M23" s="48">
        <f>(L23*100/F23)-100</f>
        <v>16.16411270390509</v>
      </c>
      <c r="N23" s="91">
        <f>'NZ-Preis 0,30'!N23</f>
        <v>3360</v>
      </c>
      <c r="O23" s="49">
        <f>N23/L23</f>
        <v>8.7375886524822697</v>
      </c>
      <c r="P23" s="50">
        <f>P21</f>
        <v>0.8</v>
      </c>
      <c r="Q23" s="51">
        <f>L23*P23</f>
        <v>307.63636363636368</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0.12674035641777578</v>
      </c>
      <c r="J25" s="95"/>
      <c r="K25" s="91">
        <f>'NZ-Preis 0,30'!K25</f>
        <v>7023</v>
      </c>
      <c r="L25" s="96">
        <f>K25/D2</f>
        <v>127.69090909090909</v>
      </c>
      <c r="M25" s="48">
        <f>(L25*100/F25)-100</f>
        <v>5.0718132854577931</v>
      </c>
      <c r="N25" s="91">
        <f>'NZ-Preis 0,30'!N25</f>
        <v>1070</v>
      </c>
      <c r="O25" s="49">
        <f>N25/L25</f>
        <v>8.37960985333903</v>
      </c>
      <c r="P25" s="50">
        <f>P23</f>
        <v>0.8</v>
      </c>
      <c r="Q25" s="51">
        <f>L25*P25</f>
        <v>102.15272727272728</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0.12193548387096774</v>
      </c>
      <c r="J27" s="95"/>
      <c r="K27" s="91">
        <f>'NZ-Preis 0,30'!K27</f>
        <v>4158</v>
      </c>
      <c r="L27" s="96">
        <f>K27/D2</f>
        <v>75.599999999999994</v>
      </c>
      <c r="M27" s="48">
        <f>(L27*100/F27)-100</f>
        <v>2.615992102665345</v>
      </c>
      <c r="N27" s="91">
        <f>'NZ-Preis 0,30'!N27</f>
        <v>616</v>
      </c>
      <c r="O27" s="49">
        <f>N27/L27</f>
        <v>8.1481481481481488</v>
      </c>
      <c r="P27" s="50">
        <f>P25</f>
        <v>0.8</v>
      </c>
      <c r="Q27" s="51">
        <f>L27*P27</f>
        <v>60.48</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0.11922299922299924</v>
      </c>
      <c r="J29" s="95"/>
      <c r="K29" s="91">
        <f>'NZ-Preis 0,30'!K29</f>
        <v>2877</v>
      </c>
      <c r="L29" s="96">
        <f>K29/D2</f>
        <v>52.309090909090912</v>
      </c>
      <c r="M29" s="48">
        <f>(L29*100/F29)-100</f>
        <v>18.737102765167151</v>
      </c>
      <c r="N29" s="91">
        <f>'NZ-Preis 0,30'!N29</f>
        <v>461</v>
      </c>
      <c r="O29" s="49">
        <f>N29/L29</f>
        <v>8.8129996524157104</v>
      </c>
      <c r="P29" s="50">
        <f>P27</f>
        <v>0.8</v>
      </c>
      <c r="Q29" s="51">
        <f>L29*P29</f>
        <v>41.847272727272731</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0.1414443500424809</v>
      </c>
      <c r="J31" s="95"/>
      <c r="K31" s="91">
        <f>'NZ-Preis 0,30'!K31</f>
        <v>12486</v>
      </c>
      <c r="L31" s="96">
        <f>K31/D2</f>
        <v>227.01818181818183</v>
      </c>
      <c r="M31" s="48">
        <f>(L31*100/F31)-100</f>
        <v>11.392630921580874</v>
      </c>
      <c r="N31" s="91">
        <f>'NZ-Preis 0,30'!N31</f>
        <v>1762</v>
      </c>
      <c r="O31" s="49">
        <f>N31/L31</f>
        <v>7.7614928720166585</v>
      </c>
      <c r="P31" s="50">
        <f>P29</f>
        <v>0.8</v>
      </c>
      <c r="Q31" s="51">
        <f>L31*P31</f>
        <v>181.61454545454546</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0.12138701645715676</v>
      </c>
      <c r="J33" s="95"/>
      <c r="K33" s="91">
        <f>'NZ-Preis 0,30'!K33</f>
        <v>12493</v>
      </c>
      <c r="L33" s="96">
        <f>K33/D2</f>
        <v>227.14545454545456</v>
      </c>
      <c r="M33" s="48">
        <f>(L33*100/F33)-100</f>
        <v>10.313465783664469</v>
      </c>
      <c r="N33" s="91">
        <f>'NZ-Preis 0,30'!N33</f>
        <v>1900</v>
      </c>
      <c r="O33" s="49">
        <f>N33/L33</f>
        <v>8.3646842231649714</v>
      </c>
      <c r="P33" s="50">
        <f>P31</f>
        <v>0.8</v>
      </c>
      <c r="Q33" s="51">
        <f>L33*P33</f>
        <v>181.71636363636367</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0.15572417084228107</v>
      </c>
      <c r="J35" s="95"/>
      <c r="K35" s="91">
        <f>'NZ-Preis 0,30'!K35</f>
        <v>4079</v>
      </c>
      <c r="L35" s="96">
        <f>K35/D2</f>
        <v>74.163636363636357</v>
      </c>
      <c r="M35" s="48">
        <f>(L35*100/F35)-100</f>
        <v>33.73770491803279</v>
      </c>
      <c r="N35" s="91">
        <f>'NZ-Preis 0,30'!N35</f>
        <v>561</v>
      </c>
      <c r="O35" s="49">
        <f>N35/L35</f>
        <v>7.5643540083353766</v>
      </c>
      <c r="P35" s="50">
        <f>P33</f>
        <v>0.8</v>
      </c>
      <c r="Q35" s="51">
        <f>L35*P35</f>
        <v>59.330909090909088</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0.1251458973596378</v>
      </c>
      <c r="J37" s="95"/>
      <c r="K37" s="91">
        <f>'NZ-Preis 0,30'!K37</f>
        <v>71007</v>
      </c>
      <c r="L37" s="96">
        <f>K37/D2</f>
        <v>1291.0363636363636</v>
      </c>
      <c r="M37" s="48">
        <f>(L37*100/F37)-100</f>
        <v>11.019559405243967</v>
      </c>
      <c r="N37" s="91">
        <f>'NZ-Preis 0,30'!N37</f>
        <v>10576</v>
      </c>
      <c r="O37" s="49">
        <f>N37/L37</f>
        <v>8.191868407340122</v>
      </c>
      <c r="P37" s="50">
        <f>P35</f>
        <v>0.8</v>
      </c>
      <c r="Q37" s="51">
        <f>L37*P37</f>
        <v>1032.8290909090908</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0.11643558420145393</v>
      </c>
      <c r="J39" s="95"/>
      <c r="K39" s="91">
        <f>'NZ-Preis 0,30'!K39</f>
        <v>9710</v>
      </c>
      <c r="L39" s="96">
        <f>K39/D2</f>
        <v>176.54545454545453</v>
      </c>
      <c r="M39" s="48">
        <f>(L39*100/F39)-100</f>
        <v>9.7423146473779241</v>
      </c>
      <c r="N39" s="91">
        <f>'NZ-Preis 0,30'!N39</f>
        <v>1457</v>
      </c>
      <c r="O39" s="49">
        <f>N39/L39</f>
        <v>8.2528321318228635</v>
      </c>
      <c r="P39" s="50">
        <f>P37</f>
        <v>0.8</v>
      </c>
      <c r="Q39" s="51">
        <f>L39*P39</f>
        <v>141.23636363636362</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0.14388726585323941</v>
      </c>
      <c r="J41" s="95"/>
      <c r="K41" s="91">
        <f>'NZ-Preis 0,30'!K41</f>
        <v>52330</v>
      </c>
      <c r="L41" s="96">
        <f>K41/D2</f>
        <v>951.4545454545455</v>
      </c>
      <c r="M41" s="48">
        <f>(L41*100/F41)-100</f>
        <v>25.80839043154225</v>
      </c>
      <c r="N41" s="91">
        <f>'NZ-Preis 0,30'!N41</f>
        <v>7999</v>
      </c>
      <c r="O41" s="49">
        <f>N41/L41</f>
        <v>8.40712784253774</v>
      </c>
      <c r="P41" s="50">
        <f>P39</f>
        <v>0.8</v>
      </c>
      <c r="Q41" s="51">
        <f>L41*P41</f>
        <v>761.16363636363644</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0.12706972160630697</v>
      </c>
      <c r="J43" s="95"/>
      <c r="K43" s="91">
        <f>'NZ-Preis 0,30'!K43</f>
        <v>16118</v>
      </c>
      <c r="L43" s="96">
        <f>K43/D2</f>
        <v>293.05454545454546</v>
      </c>
      <c r="M43" s="48">
        <f>(L43*100/F43)-100</f>
        <v>17.384021557060677</v>
      </c>
      <c r="N43" s="91">
        <f>'NZ-Preis 0,30'!N43</f>
        <v>2350</v>
      </c>
      <c r="O43" s="49">
        <f>N43/L43</f>
        <v>8.0189849857302384</v>
      </c>
      <c r="P43" s="50">
        <f>P41</f>
        <v>0.8</v>
      </c>
      <c r="Q43" s="51">
        <f>L43*P43</f>
        <v>234.44363636363639</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0.8</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0.12712089598033488</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18.075515888551671</v>
      </c>
      <c r="H56" s="108" t="s">
        <v>4</v>
      </c>
      <c r="I56" s="3"/>
      <c r="J56" s="3"/>
      <c r="K56" s="3"/>
      <c r="L56" s="3"/>
      <c r="M56" s="3"/>
      <c r="N56" s="3"/>
      <c r="O56" s="3"/>
      <c r="P56" s="3"/>
      <c r="Q56" s="3"/>
      <c r="R56" s="3"/>
      <c r="S56" s="3"/>
    </row>
    <row r="57" spans="1:19" ht="15.75">
      <c r="A57" s="97" t="s">
        <v>74</v>
      </c>
      <c r="B57" s="97"/>
      <c r="C57" s="97"/>
      <c r="D57" s="97"/>
      <c r="E57" s="97"/>
      <c r="F57" s="97"/>
      <c r="G57" s="98">
        <f>G50*G49*25</f>
        <v>22.594394860689587</v>
      </c>
      <c r="H57" s="109" t="s">
        <v>4</v>
      </c>
      <c r="I57" s="3"/>
      <c r="J57" s="3"/>
      <c r="K57" s="3"/>
      <c r="L57" s="3"/>
      <c r="M57" s="3"/>
      <c r="N57" s="3"/>
      <c r="O57" s="3"/>
      <c r="P57" s="3"/>
      <c r="Q57" s="3"/>
      <c r="R57" s="3"/>
      <c r="S57" s="3"/>
    </row>
    <row r="58" spans="1:19" ht="15.75">
      <c r="A58" s="101" t="s">
        <v>75</v>
      </c>
      <c r="B58" s="101"/>
      <c r="C58" s="101"/>
      <c r="D58" s="101"/>
      <c r="E58" s="101"/>
      <c r="F58" s="101"/>
      <c r="G58" s="102">
        <f>G50*G49*30</f>
        <v>27.113273832827506</v>
      </c>
      <c r="H58" s="108" t="s">
        <v>4</v>
      </c>
      <c r="I58" s="3"/>
      <c r="J58" s="3"/>
      <c r="K58" s="3"/>
      <c r="L58" s="3"/>
      <c r="M58" s="3"/>
      <c r="N58" s="3"/>
      <c r="O58" s="3"/>
      <c r="P58" s="3"/>
      <c r="Q58" s="3"/>
      <c r="R58" s="3"/>
      <c r="S58" s="3"/>
    </row>
    <row r="59" spans="1:19" ht="15.75">
      <c r="A59" s="97" t="s">
        <v>76</v>
      </c>
      <c r="B59" s="97"/>
      <c r="C59" s="97"/>
      <c r="D59" s="97"/>
      <c r="E59" s="97"/>
      <c r="F59" s="97"/>
      <c r="G59" s="98">
        <f>G50*G49*35</f>
        <v>31.632152804965422</v>
      </c>
      <c r="H59" s="109" t="s">
        <v>4</v>
      </c>
      <c r="I59" s="3"/>
      <c r="J59" s="3"/>
      <c r="K59" s="3"/>
      <c r="L59" s="3"/>
      <c r="M59" s="3"/>
      <c r="N59" s="3"/>
      <c r="O59" s="3"/>
      <c r="P59" s="3"/>
      <c r="Q59" s="3"/>
      <c r="R59" s="3"/>
      <c r="S59" s="3"/>
    </row>
    <row r="60" spans="1:19" ht="15.75">
      <c r="A60" s="101" t="s">
        <v>77</v>
      </c>
      <c r="B60" s="101"/>
      <c r="C60" s="101"/>
      <c r="D60" s="101"/>
      <c r="E60" s="101"/>
      <c r="F60" s="101"/>
      <c r="G60" s="102">
        <f>G50*G49*40</f>
        <v>36.151031777103341</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40.669910749241254</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45.188789721379173</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row r="121" spans="1:19">
      <c r="A121" s="3"/>
      <c r="B121" s="3"/>
      <c r="C121" s="3"/>
      <c r="D121" s="3"/>
      <c r="E121" s="3"/>
      <c r="F121" s="3"/>
      <c r="G121" s="3"/>
      <c r="H121" s="10"/>
      <c r="I121" s="3"/>
      <c r="J121" s="3"/>
      <c r="K121" s="3"/>
      <c r="L121" s="3"/>
      <c r="M121" s="3"/>
      <c r="N121" s="3"/>
      <c r="O121" s="3"/>
      <c r="P121" s="3"/>
      <c r="Q121" s="3"/>
      <c r="R121" s="3"/>
      <c r="S121" s="3"/>
    </row>
    <row r="122" spans="1:19">
      <c r="A122" s="3"/>
      <c r="B122" s="3"/>
      <c r="C122" s="3"/>
      <c r="D122" s="3"/>
      <c r="E122" s="3"/>
      <c r="F122" s="3"/>
      <c r="G122" s="3"/>
      <c r="H122" s="10"/>
      <c r="I122" s="3"/>
      <c r="J122" s="3"/>
      <c r="K122" s="3"/>
      <c r="L122" s="3"/>
      <c r="M122" s="3"/>
      <c r="N122" s="3"/>
      <c r="O122" s="3"/>
      <c r="P122" s="3"/>
      <c r="Q122" s="3"/>
      <c r="R122" s="3"/>
      <c r="S122"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S96"/>
  <sheetViews>
    <sheetView zoomScaleNormal="100" workbookViewId="0">
      <pane ySplit="3" topLeftCell="A4" activePane="bottomLeft" state="frozen"/>
      <selection pane="bottomLeft" activeCell="E54" sqref="E54"/>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0.9</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0.14274195768895415</v>
      </c>
      <c r="J5" s="95"/>
      <c r="K5" s="91">
        <f>'NZ-Preis 0,30'!K5</f>
        <v>34561</v>
      </c>
      <c r="L5" s="96">
        <f>K5/D2</f>
        <v>628.38181818181818</v>
      </c>
      <c r="M5" s="48">
        <f>(L5*100/F5)-100</f>
        <v>15.863756746790031</v>
      </c>
      <c r="N5" s="91">
        <f>'NZ-Preis 0,30'!N5</f>
        <v>5184</v>
      </c>
      <c r="O5" s="49">
        <f>N5/L5</f>
        <v>8.2497612916292926</v>
      </c>
      <c r="P5" s="50">
        <f>D1</f>
        <v>0.9</v>
      </c>
      <c r="Q5" s="51">
        <f>L5*P5</f>
        <v>565.54363636363632</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0.1392590531462416</v>
      </c>
      <c r="J7" s="95"/>
      <c r="K7" s="91">
        <f>'NZ-Preis 0,30'!K7</f>
        <v>19463</v>
      </c>
      <c r="L7" s="96">
        <f>K7/D2</f>
        <v>353.87272727272727</v>
      </c>
      <c r="M7" s="48">
        <f>(L7*100/F7)-100</f>
        <v>12.744019000173779</v>
      </c>
      <c r="N7" s="91">
        <f>'NZ-Preis 0,30'!N7</f>
        <v>2991</v>
      </c>
      <c r="O7" s="49">
        <f>N7/L7</f>
        <v>8.4521913374094435</v>
      </c>
      <c r="P7" s="50">
        <f>P5</f>
        <v>0.9</v>
      </c>
      <c r="Q7" s="51">
        <f>L7*P7</f>
        <v>318.48545454545456</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0.15361388920103383</v>
      </c>
      <c r="J9" s="95"/>
      <c r="K9" s="91">
        <f>'NZ-Preis 0,30'!K9</f>
        <v>15189</v>
      </c>
      <c r="L9" s="96">
        <f>K9/D2</f>
        <v>276.16363636363639</v>
      </c>
      <c r="M9" s="48">
        <f>(L9*100/F9)-100</f>
        <v>21.17271639409654</v>
      </c>
      <c r="N9" s="91">
        <f>'NZ-Preis 0,30'!N9</f>
        <v>2344</v>
      </c>
      <c r="O9" s="49">
        <f>N9/L9</f>
        <v>8.4877213773125284</v>
      </c>
      <c r="P9" s="50">
        <f>P7</f>
        <v>0.9</v>
      </c>
      <c r="Q9" s="51">
        <f>L9*P9</f>
        <v>248.54727272727274</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0.13195743210278094</v>
      </c>
      <c r="J11" s="95"/>
      <c r="K11" s="91">
        <f>'NZ-Preis 0,30'!K11</f>
        <v>144250</v>
      </c>
      <c r="L11" s="96">
        <f>K11/D2</f>
        <v>2622.7272727272725</v>
      </c>
      <c r="M11" s="48">
        <f>(L11*100/F11)-100</f>
        <v>10.667843031953637</v>
      </c>
      <c r="N11" s="91">
        <f>'NZ-Preis 0,30'!N11</f>
        <v>22602</v>
      </c>
      <c r="O11" s="49">
        <f>N11/L11</f>
        <v>8.6177469670710583</v>
      </c>
      <c r="P11" s="50">
        <f>P9</f>
        <v>0.9</v>
      </c>
      <c r="Q11" s="51">
        <f>L11*P11</f>
        <v>2360.4545454545455</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0.12915548003398469</v>
      </c>
      <c r="J13" s="95"/>
      <c r="K13" s="91">
        <f>'NZ-Preis 0,30'!K13</f>
        <v>12668</v>
      </c>
      <c r="L13" s="96">
        <f>K13/D2</f>
        <v>230.32727272727271</v>
      </c>
      <c r="M13" s="48">
        <f>(L13*100/F13)-100</f>
        <v>-1.6612327278373016</v>
      </c>
      <c r="N13" s="91">
        <f>'NZ-Preis 0,30'!N13</f>
        <v>1935</v>
      </c>
      <c r="O13" s="49">
        <f>N13/L13</f>
        <v>8.4010893590148417</v>
      </c>
      <c r="P13" s="50">
        <f>P11</f>
        <v>0.9</v>
      </c>
      <c r="Q13" s="51">
        <f>L13*P13</f>
        <v>207.29454545454544</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0.1476943095072866</v>
      </c>
      <c r="J15" s="95"/>
      <c r="K15" s="91">
        <f>'NZ-Preis 0,30'!K15</f>
        <v>9459</v>
      </c>
      <c r="L15" s="96">
        <f>K15/D2</f>
        <v>171.98181818181817</v>
      </c>
      <c r="M15" s="48">
        <f>(L15*100/F15)-100</f>
        <v>10.193383038210612</v>
      </c>
      <c r="N15" s="91">
        <f>'NZ-Preis 0,30'!N15</f>
        <v>1384</v>
      </c>
      <c r="O15" s="49">
        <f>N15/L15</f>
        <v>8.0473623004545942</v>
      </c>
      <c r="P15" s="50">
        <f>P13</f>
        <v>0.9</v>
      </c>
      <c r="Q15" s="51">
        <f>L15*P15</f>
        <v>154.78363636363636</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0.13958459167950693</v>
      </c>
      <c r="J17" s="95"/>
      <c r="K17" s="91">
        <f>'NZ-Preis 0,30'!K17</f>
        <v>12582</v>
      </c>
      <c r="L17" s="96">
        <f>K17/D2</f>
        <v>228.76363636363635</v>
      </c>
      <c r="M17" s="48">
        <f>(L17*100/F17)-100</f>
        <v>9.9536834746132996</v>
      </c>
      <c r="N17" s="91">
        <f>'NZ-Preis 0,30'!N17</f>
        <v>1885</v>
      </c>
      <c r="O17" s="49">
        <f>N17/L17</f>
        <v>8.2399459545382303</v>
      </c>
      <c r="P17" s="50">
        <f>P15</f>
        <v>0.9</v>
      </c>
      <c r="Q17" s="51">
        <f>L17*P17</f>
        <v>205.88727272727272</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0.14031772061084349</v>
      </c>
      <c r="J19" s="95"/>
      <c r="K19" s="91">
        <f>'NZ-Preis 0,30'!K19</f>
        <v>7606</v>
      </c>
      <c r="L19" s="96">
        <f>K19/D2</f>
        <v>138.29090909090908</v>
      </c>
      <c r="M19" s="48">
        <f>(L19*100/F19)-100</f>
        <v>7.4142070329049403</v>
      </c>
      <c r="N19" s="91">
        <f>'NZ-Preis 0,30'!N19</f>
        <v>1115</v>
      </c>
      <c r="O19" s="49">
        <f>N19/L19</f>
        <v>8.0627136471206953</v>
      </c>
      <c r="P19" s="50">
        <f>P17</f>
        <v>0.9</v>
      </c>
      <c r="Q19" s="51">
        <f>L19*P19</f>
        <v>124.46181818181817</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0.13816513761467891</v>
      </c>
      <c r="J21" s="95"/>
      <c r="K21" s="91">
        <f>'NZ-Preis 0,30'!K21</f>
        <v>2761</v>
      </c>
      <c r="L21" s="96">
        <f>K21/D2</f>
        <v>50.2</v>
      </c>
      <c r="M21" s="48">
        <f>(L21*100/F21)-100</f>
        <v>6.6023166023165913</v>
      </c>
      <c r="N21" s="91">
        <f>'NZ-Preis 0,30'!N21</f>
        <v>394</v>
      </c>
      <c r="O21" s="49">
        <f>N21/L21</f>
        <v>7.8486055776892423</v>
      </c>
      <c r="P21" s="50">
        <f>P19</f>
        <v>0.9</v>
      </c>
      <c r="Q21" s="51">
        <f>L21*P21</f>
        <v>45.180000000000007</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0.13636363636363638</v>
      </c>
      <c r="J23" s="95"/>
      <c r="K23" s="91">
        <f>'NZ-Preis 0,30'!K23</f>
        <v>21150</v>
      </c>
      <c r="L23" s="96">
        <f>K23/D2</f>
        <v>384.54545454545456</v>
      </c>
      <c r="M23" s="48">
        <f>(L23*100/F23)-100</f>
        <v>16.16411270390509</v>
      </c>
      <c r="N23" s="91">
        <f>'NZ-Preis 0,30'!N23</f>
        <v>3360</v>
      </c>
      <c r="O23" s="49">
        <f>N23/L23</f>
        <v>8.7375886524822697</v>
      </c>
      <c r="P23" s="50">
        <f>P21</f>
        <v>0.9</v>
      </c>
      <c r="Q23" s="51">
        <f>L23*P23</f>
        <v>346.09090909090912</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0.14258290096999773</v>
      </c>
      <c r="J25" s="95"/>
      <c r="K25" s="91">
        <f>'NZ-Preis 0,30'!K25</f>
        <v>7023</v>
      </c>
      <c r="L25" s="96">
        <f>K25/D2</f>
        <v>127.69090909090909</v>
      </c>
      <c r="M25" s="48">
        <f>(L25*100/F25)-100</f>
        <v>5.0718132854577931</v>
      </c>
      <c r="N25" s="91">
        <f>'NZ-Preis 0,30'!N25</f>
        <v>1070</v>
      </c>
      <c r="O25" s="49">
        <f>N25/L25</f>
        <v>8.37960985333903</v>
      </c>
      <c r="P25" s="50">
        <f>P23</f>
        <v>0.9</v>
      </c>
      <c r="Q25" s="51">
        <f>L25*P25</f>
        <v>114.92181818181818</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0.13717741935483868</v>
      </c>
      <c r="J27" s="95"/>
      <c r="K27" s="91">
        <f>'NZ-Preis 0,30'!K27</f>
        <v>4158</v>
      </c>
      <c r="L27" s="96">
        <f>K27/D2</f>
        <v>75.599999999999994</v>
      </c>
      <c r="M27" s="48">
        <f>(L27*100/F27)-100</f>
        <v>2.615992102665345</v>
      </c>
      <c r="N27" s="91">
        <f>'NZ-Preis 0,30'!N27</f>
        <v>616</v>
      </c>
      <c r="O27" s="49">
        <f>N27/L27</f>
        <v>8.1481481481481488</v>
      </c>
      <c r="P27" s="50">
        <f>P25</f>
        <v>0.9</v>
      </c>
      <c r="Q27" s="51">
        <f>L27*P27</f>
        <v>68.039999999999992</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0.13412587412587415</v>
      </c>
      <c r="J29" s="95"/>
      <c r="K29" s="91">
        <f>'NZ-Preis 0,30'!K29</f>
        <v>2877</v>
      </c>
      <c r="L29" s="96">
        <f>K29/D2</f>
        <v>52.309090909090912</v>
      </c>
      <c r="M29" s="48">
        <f>(L29*100/F29)-100</f>
        <v>18.737102765167151</v>
      </c>
      <c r="N29" s="91">
        <f>'NZ-Preis 0,30'!N29</f>
        <v>461</v>
      </c>
      <c r="O29" s="49">
        <f>N29/L29</f>
        <v>8.8129996524157104</v>
      </c>
      <c r="P29" s="50">
        <f>P27</f>
        <v>0.9</v>
      </c>
      <c r="Q29" s="51">
        <f>L29*P29</f>
        <v>47.078181818181825</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0.15912489379779102</v>
      </c>
      <c r="J31" s="95"/>
      <c r="K31" s="91">
        <f>'NZ-Preis 0,30'!K31</f>
        <v>12486</v>
      </c>
      <c r="L31" s="96">
        <f>K31/D2</f>
        <v>227.01818181818183</v>
      </c>
      <c r="M31" s="48">
        <f>(L31*100/F31)-100</f>
        <v>11.392630921580874</v>
      </c>
      <c r="N31" s="91">
        <f>'NZ-Preis 0,30'!N31</f>
        <v>1762</v>
      </c>
      <c r="O31" s="49">
        <f>N31/L31</f>
        <v>7.7614928720166585</v>
      </c>
      <c r="P31" s="50">
        <f>P29</f>
        <v>0.9</v>
      </c>
      <c r="Q31" s="51">
        <f>L31*P31</f>
        <v>204.31636363636366</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0.13656039351430133</v>
      </c>
      <c r="J33" s="95"/>
      <c r="K33" s="91">
        <f>'NZ-Preis 0,30'!K33</f>
        <v>12493</v>
      </c>
      <c r="L33" s="96">
        <f>K33/D2</f>
        <v>227.14545454545456</v>
      </c>
      <c r="M33" s="48">
        <f>(L33*100/F33)-100</f>
        <v>10.313465783664469</v>
      </c>
      <c r="N33" s="91">
        <f>'NZ-Preis 0,30'!N33</f>
        <v>1900</v>
      </c>
      <c r="O33" s="49">
        <f>N33/L33</f>
        <v>8.3646842231649714</v>
      </c>
      <c r="P33" s="50">
        <f>P31</f>
        <v>0.9</v>
      </c>
      <c r="Q33" s="51">
        <f>L33*P33</f>
        <v>204.4309090909091</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0.17518969219756622</v>
      </c>
      <c r="J35" s="95"/>
      <c r="K35" s="91">
        <f>'NZ-Preis 0,30'!K35</f>
        <v>4079</v>
      </c>
      <c r="L35" s="96">
        <f>K35/D2</f>
        <v>74.163636363636357</v>
      </c>
      <c r="M35" s="48">
        <f>(L35*100/F35)-100</f>
        <v>33.73770491803279</v>
      </c>
      <c r="N35" s="91">
        <f>'NZ-Preis 0,30'!N35</f>
        <v>561</v>
      </c>
      <c r="O35" s="49">
        <f>N35/L35</f>
        <v>7.5643540083353766</v>
      </c>
      <c r="P35" s="50">
        <f>P33</f>
        <v>0.9</v>
      </c>
      <c r="Q35" s="51">
        <f>L35*P35</f>
        <v>66.74727272727273</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0.14078913452959255</v>
      </c>
      <c r="J37" s="95"/>
      <c r="K37" s="91">
        <f>'NZ-Preis 0,30'!K37</f>
        <v>71007</v>
      </c>
      <c r="L37" s="96">
        <f>K37/D2</f>
        <v>1291.0363636363636</v>
      </c>
      <c r="M37" s="48">
        <f>(L37*100/F37)-100</f>
        <v>11.019559405243967</v>
      </c>
      <c r="N37" s="91">
        <f>'NZ-Preis 0,30'!N37</f>
        <v>10576</v>
      </c>
      <c r="O37" s="49">
        <f>N37/L37</f>
        <v>8.191868407340122</v>
      </c>
      <c r="P37" s="50">
        <f>P35</f>
        <v>0.9</v>
      </c>
      <c r="Q37" s="51">
        <f>L37*P37</f>
        <v>1161.9327272727273</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0.13099003222663569</v>
      </c>
      <c r="J39" s="95"/>
      <c r="K39" s="91">
        <f>'NZ-Preis 0,30'!K39</f>
        <v>9710</v>
      </c>
      <c r="L39" s="96">
        <f>K39/D2</f>
        <v>176.54545454545453</v>
      </c>
      <c r="M39" s="48">
        <f>(L39*100/F39)-100</f>
        <v>9.7423146473779241</v>
      </c>
      <c r="N39" s="91">
        <f>'NZ-Preis 0,30'!N39</f>
        <v>1457</v>
      </c>
      <c r="O39" s="49">
        <f>N39/L39</f>
        <v>8.2528321318228635</v>
      </c>
      <c r="P39" s="50">
        <f>P37</f>
        <v>0.9</v>
      </c>
      <c r="Q39" s="51">
        <f>L39*P39</f>
        <v>158.89090909090908</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0.16187317408489432</v>
      </c>
      <c r="J41" s="95"/>
      <c r="K41" s="91">
        <f>'NZ-Preis 0,30'!K41</f>
        <v>52330</v>
      </c>
      <c r="L41" s="96">
        <f>K41/D2</f>
        <v>951.4545454545455</v>
      </c>
      <c r="M41" s="48">
        <f>(L41*100/F41)-100</f>
        <v>25.80839043154225</v>
      </c>
      <c r="N41" s="91">
        <f>'NZ-Preis 0,30'!N41</f>
        <v>7999</v>
      </c>
      <c r="O41" s="49">
        <f>N41/L41</f>
        <v>8.40712784253774</v>
      </c>
      <c r="P41" s="50">
        <f>P39</f>
        <v>0.9</v>
      </c>
      <c r="Q41" s="51">
        <f>L41*P41</f>
        <v>856.30909090909097</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0.14295343680709535</v>
      </c>
      <c r="J43" s="95"/>
      <c r="K43" s="91">
        <f>'NZ-Preis 0,30'!K43</f>
        <v>16118</v>
      </c>
      <c r="L43" s="96">
        <f>K43/D2</f>
        <v>293.05454545454546</v>
      </c>
      <c r="M43" s="48">
        <f>(L43*100/F43)-100</f>
        <v>17.384021557060677</v>
      </c>
      <c r="N43" s="91">
        <f>'NZ-Preis 0,30'!N43</f>
        <v>2350</v>
      </c>
      <c r="O43" s="49">
        <f>N43/L43</f>
        <v>8.0189849857302384</v>
      </c>
      <c r="P43" s="50">
        <f>P41</f>
        <v>0.9</v>
      </c>
      <c r="Q43" s="51">
        <f>L43*P43</f>
        <v>263.74909090909091</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0.9</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0.14301100797787675</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20.334955374620627</v>
      </c>
      <c r="H56" s="108" t="s">
        <v>4</v>
      </c>
      <c r="I56" s="3"/>
      <c r="J56" s="3"/>
      <c r="K56" s="3"/>
      <c r="L56" s="3"/>
      <c r="M56" s="3"/>
      <c r="N56" s="3"/>
      <c r="O56" s="3"/>
      <c r="P56" s="3"/>
      <c r="Q56" s="3"/>
      <c r="R56" s="3"/>
      <c r="S56" s="3"/>
    </row>
    <row r="57" spans="1:19" ht="15.75">
      <c r="A57" s="97" t="s">
        <v>74</v>
      </c>
      <c r="B57" s="97"/>
      <c r="C57" s="97"/>
      <c r="D57" s="97"/>
      <c r="E57" s="97"/>
      <c r="F57" s="97"/>
      <c r="G57" s="98">
        <f>G50*G49*25</f>
        <v>25.418694218275782</v>
      </c>
      <c r="H57" s="109" t="s">
        <v>4</v>
      </c>
      <c r="I57" s="3"/>
      <c r="J57" s="3"/>
      <c r="K57" s="3"/>
      <c r="L57" s="3"/>
      <c r="M57" s="3"/>
      <c r="N57" s="3"/>
      <c r="O57" s="3"/>
      <c r="P57" s="3"/>
      <c r="Q57" s="3"/>
      <c r="R57" s="3"/>
      <c r="S57" s="3"/>
    </row>
    <row r="58" spans="1:19" ht="15.75">
      <c r="A58" s="101" t="s">
        <v>75</v>
      </c>
      <c r="B58" s="101"/>
      <c r="C58" s="101"/>
      <c r="D58" s="101"/>
      <c r="E58" s="101"/>
      <c r="F58" s="101"/>
      <c r="G58" s="102">
        <f>G50*G49*30</f>
        <v>30.50243306193094</v>
      </c>
      <c r="H58" s="108" t="s">
        <v>4</v>
      </c>
      <c r="I58" s="3"/>
      <c r="J58" s="3"/>
      <c r="K58" s="3"/>
      <c r="L58" s="3"/>
      <c r="M58" s="3"/>
      <c r="N58" s="3"/>
      <c r="O58" s="3"/>
      <c r="P58" s="3"/>
      <c r="Q58" s="3"/>
      <c r="R58" s="3"/>
      <c r="S58" s="3"/>
    </row>
    <row r="59" spans="1:19" ht="15.75">
      <c r="A59" s="97" t="s">
        <v>76</v>
      </c>
      <c r="B59" s="97"/>
      <c r="C59" s="97"/>
      <c r="D59" s="97"/>
      <c r="E59" s="97"/>
      <c r="F59" s="97"/>
      <c r="G59" s="98">
        <f>G50*G49*35</f>
        <v>35.586171905586099</v>
      </c>
      <c r="H59" s="109" t="s">
        <v>4</v>
      </c>
      <c r="I59" s="3"/>
      <c r="J59" s="3"/>
      <c r="K59" s="3"/>
      <c r="L59" s="3"/>
      <c r="M59" s="3"/>
      <c r="N59" s="3"/>
      <c r="O59" s="3"/>
      <c r="P59" s="3"/>
      <c r="Q59" s="3"/>
      <c r="R59" s="3"/>
      <c r="S59" s="3"/>
    </row>
    <row r="60" spans="1:19" ht="15.75">
      <c r="A60" s="101" t="s">
        <v>77</v>
      </c>
      <c r="B60" s="101"/>
      <c r="C60" s="101"/>
      <c r="D60" s="101"/>
      <c r="E60" s="101"/>
      <c r="F60" s="101"/>
      <c r="G60" s="102">
        <f>G50*G49*40</f>
        <v>40.669910749241254</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45.753649592896409</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50.837388436551564</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3"/>
      <c r="B65" s="3"/>
      <c r="C65" s="3"/>
      <c r="D65" s="3"/>
      <c r="E65" s="3"/>
      <c r="F65" s="3"/>
      <c r="G65" s="3"/>
      <c r="H65" s="10"/>
      <c r="I65" s="3"/>
      <c r="J65" s="3"/>
      <c r="K65" s="3"/>
      <c r="L65" s="3"/>
      <c r="M65" s="3"/>
      <c r="N65" s="3"/>
      <c r="O65" s="3"/>
      <c r="P65" s="3"/>
      <c r="Q65" s="3"/>
      <c r="R65" s="3"/>
      <c r="S65" s="3"/>
    </row>
    <row r="66" spans="1:19">
      <c r="A66" s="3"/>
      <c r="B66" s="3"/>
      <c r="C66" s="3"/>
      <c r="D66" s="3"/>
      <c r="E66" s="3"/>
      <c r="F66" s="3"/>
      <c r="G66" s="3"/>
      <c r="H66" s="10"/>
      <c r="I66" s="3"/>
      <c r="J66" s="3"/>
      <c r="K66" s="3"/>
      <c r="L66" s="3"/>
      <c r="M66" s="3"/>
      <c r="N66" s="3"/>
      <c r="O66" s="3"/>
      <c r="P66" s="3"/>
      <c r="Q66" s="3"/>
      <c r="R66" s="3"/>
      <c r="S66" s="3"/>
    </row>
    <row r="67" spans="1:19">
      <c r="A67" s="3"/>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S129"/>
  <sheetViews>
    <sheetView zoomScaleNormal="100" workbookViewId="0">
      <pane ySplit="3" topLeftCell="A4" activePane="bottomLeft" state="frozen"/>
      <selection pane="bottomLeft" activeCell="E57" sqref="E57"/>
    </sheetView>
  </sheetViews>
  <sheetFormatPr baseColWidth="10" defaultRowHeight="15"/>
  <cols>
    <col min="1" max="2" width="11.42578125" style="1" customWidth="1"/>
    <col min="3" max="3" width="12.7109375" style="1" customWidth="1"/>
    <col min="4" max="4" width="12.5703125" style="1" customWidth="1"/>
    <col min="5" max="5" width="11.7109375" style="1" customWidth="1"/>
    <col min="6" max="6" width="11.5703125" style="1" customWidth="1"/>
    <col min="7" max="7" width="10.140625" style="1" customWidth="1"/>
    <col min="8" max="8" width="9.140625" style="86" customWidth="1"/>
    <col min="9" max="9" width="8.85546875" style="1" customWidth="1"/>
    <col min="10" max="10" width="6.140625" style="1" customWidth="1"/>
    <col min="11" max="11" width="9.85546875" style="1" customWidth="1"/>
    <col min="12" max="12" width="10.140625" style="1" customWidth="1"/>
    <col min="13" max="13" width="9.5703125" style="1" customWidth="1"/>
    <col min="14" max="15" width="9.7109375" style="1" customWidth="1"/>
    <col min="16" max="16" width="8" style="1" customWidth="1"/>
    <col min="17" max="17" width="10.42578125" style="1" customWidth="1"/>
    <col min="18" max="16384" width="11.42578125" style="1"/>
  </cols>
  <sheetData>
    <row r="1" spans="1:19" ht="19.5" thickBot="1">
      <c r="A1" s="2" t="s">
        <v>6</v>
      </c>
      <c r="B1" s="2"/>
      <c r="C1" s="2"/>
      <c r="D1" s="122">
        <v>1</v>
      </c>
      <c r="E1" s="16"/>
      <c r="F1" s="17"/>
      <c r="G1" s="18" t="s">
        <v>40</v>
      </c>
      <c r="H1" s="19"/>
      <c r="I1" s="17"/>
      <c r="J1" s="3"/>
      <c r="K1" s="20"/>
      <c r="L1" s="20"/>
      <c r="M1" s="20"/>
      <c r="N1" s="21" t="s">
        <v>2</v>
      </c>
      <c r="O1" s="22"/>
      <c r="P1" s="20"/>
      <c r="Q1" s="20"/>
      <c r="R1" s="3"/>
      <c r="S1" s="3"/>
    </row>
    <row r="2" spans="1:19" ht="19.5" thickBot="1">
      <c r="A2" s="123" t="s">
        <v>53</v>
      </c>
      <c r="B2" s="5"/>
      <c r="C2" s="5"/>
      <c r="D2" s="124">
        <f>'NZ-Preis 0,30'!D2</f>
        <v>55</v>
      </c>
      <c r="E2" s="125"/>
      <c r="F2" s="23"/>
      <c r="G2" s="24" t="s">
        <v>30</v>
      </c>
      <c r="H2" s="25" t="s">
        <v>10</v>
      </c>
      <c r="I2" s="24" t="s">
        <v>29</v>
      </c>
      <c r="J2" s="26"/>
      <c r="K2" s="27"/>
      <c r="L2" s="28"/>
      <c r="M2" s="29" t="s">
        <v>35</v>
      </c>
      <c r="N2" s="30"/>
      <c r="O2" s="29" t="s">
        <v>10</v>
      </c>
      <c r="P2" s="31" t="s">
        <v>31</v>
      </c>
      <c r="Q2" s="32" t="s">
        <v>33</v>
      </c>
      <c r="R2" s="3"/>
      <c r="S2" s="3"/>
    </row>
    <row r="3" spans="1:19">
      <c r="A3" s="5"/>
      <c r="B3" s="5"/>
      <c r="C3" s="5"/>
      <c r="D3" s="4"/>
      <c r="E3" s="33" t="s">
        <v>0</v>
      </c>
      <c r="F3" s="34" t="s">
        <v>5</v>
      </c>
      <c r="G3" s="35" t="s">
        <v>1</v>
      </c>
      <c r="H3" s="36" t="s">
        <v>11</v>
      </c>
      <c r="I3" s="35" t="s">
        <v>28</v>
      </c>
      <c r="J3" s="37"/>
      <c r="K3" s="38" t="s">
        <v>0</v>
      </c>
      <c r="L3" s="39" t="s">
        <v>5</v>
      </c>
      <c r="M3" s="40" t="s">
        <v>36</v>
      </c>
      <c r="N3" s="39" t="s">
        <v>1</v>
      </c>
      <c r="O3" s="40" t="s">
        <v>11</v>
      </c>
      <c r="P3" s="41" t="s">
        <v>32</v>
      </c>
      <c r="Q3" s="39" t="s">
        <v>34</v>
      </c>
      <c r="R3" s="3"/>
      <c r="S3" s="3"/>
    </row>
    <row r="4" spans="1:19" ht="15.75" thickBot="1">
      <c r="A4" s="11"/>
      <c r="B4" s="12"/>
      <c r="C4" s="12"/>
      <c r="D4" s="13"/>
      <c r="E4" s="87"/>
      <c r="F4" s="42"/>
      <c r="G4" s="87"/>
      <c r="H4" s="88"/>
      <c r="I4" s="87"/>
      <c r="J4" s="42"/>
      <c r="K4" s="43"/>
      <c r="L4" s="44"/>
      <c r="M4" s="45"/>
      <c r="N4" s="44"/>
      <c r="O4" s="45"/>
      <c r="P4" s="46"/>
      <c r="Q4" s="44"/>
      <c r="R4" s="3"/>
      <c r="S4" s="3"/>
    </row>
    <row r="5" spans="1:19" ht="15.75" thickBot="1">
      <c r="A5" s="203" t="str">
        <f>'NZ-Preis 0,30'!A5:C5</f>
        <v>Website</v>
      </c>
      <c r="B5" s="204"/>
      <c r="C5" s="205"/>
      <c r="D5" s="78"/>
      <c r="E5" s="91">
        <f>'NZ-Preis 0,30'!E5</f>
        <v>29829</v>
      </c>
      <c r="F5" s="89">
        <f>E5/D2</f>
        <v>542.34545454545457</v>
      </c>
      <c r="G5" s="91">
        <f>'NZ-Preis 0,30'!G5</f>
        <v>3962</v>
      </c>
      <c r="H5" s="90">
        <f>G5/F5</f>
        <v>7.3053069160883704</v>
      </c>
      <c r="I5" s="47">
        <f>Q5/G5</f>
        <v>0.15860217520994907</v>
      </c>
      <c r="J5" s="95"/>
      <c r="K5" s="91">
        <f>'NZ-Preis 0,30'!K5</f>
        <v>34561</v>
      </c>
      <c r="L5" s="96">
        <f>K5/D2</f>
        <v>628.38181818181818</v>
      </c>
      <c r="M5" s="48">
        <f>(L5*100/F5)-100</f>
        <v>15.863756746790031</v>
      </c>
      <c r="N5" s="91">
        <f>'NZ-Preis 0,30'!N5</f>
        <v>5184</v>
      </c>
      <c r="O5" s="49">
        <f>N5/L5</f>
        <v>8.2497612916292926</v>
      </c>
      <c r="P5" s="50">
        <f>D1</f>
        <v>1</v>
      </c>
      <c r="Q5" s="51">
        <f>L5*P5</f>
        <v>628.38181818181818</v>
      </c>
      <c r="R5" s="3"/>
      <c r="S5" s="3"/>
    </row>
    <row r="6" spans="1:19" ht="15.75" thickBot="1">
      <c r="A6" s="93"/>
      <c r="B6" s="94"/>
      <c r="C6" s="94"/>
      <c r="D6" s="14"/>
      <c r="E6" s="52"/>
      <c r="F6" s="53"/>
      <c r="G6" s="52"/>
      <c r="H6" s="54"/>
      <c r="I6" s="55"/>
      <c r="J6" s="56"/>
      <c r="K6" s="52"/>
      <c r="L6" s="57"/>
      <c r="M6" s="58"/>
      <c r="N6" s="59"/>
      <c r="O6" s="60"/>
      <c r="P6" s="61"/>
      <c r="Q6" s="62"/>
      <c r="R6" s="3"/>
      <c r="S6" s="3"/>
    </row>
    <row r="7" spans="1:19" ht="15.75" thickBot="1">
      <c r="A7" s="203" t="str">
        <f>'NZ-Preis 0,30'!A7:C7</f>
        <v>Kundenabkommen</v>
      </c>
      <c r="B7" s="204"/>
      <c r="C7" s="205"/>
      <c r="D7" s="78"/>
      <c r="E7" s="91">
        <f>'NZ-Preis 0,30'!E7</f>
        <v>17263</v>
      </c>
      <c r="F7" s="89">
        <f>E7/D2</f>
        <v>313.87272727272727</v>
      </c>
      <c r="G7" s="91">
        <f>'NZ-Preis 0,30'!G7</f>
        <v>2287</v>
      </c>
      <c r="H7" s="90">
        <f>G7/F7</f>
        <v>7.2863928633493602</v>
      </c>
      <c r="I7" s="47">
        <f>Q7/G7</f>
        <v>0.15473228127360178</v>
      </c>
      <c r="J7" s="95"/>
      <c r="K7" s="91">
        <f>'NZ-Preis 0,30'!K7</f>
        <v>19463</v>
      </c>
      <c r="L7" s="96">
        <f>K7/D2</f>
        <v>353.87272727272727</v>
      </c>
      <c r="M7" s="48">
        <f>(L7*100/F7)-100</f>
        <v>12.744019000173779</v>
      </c>
      <c r="N7" s="91">
        <f>'NZ-Preis 0,30'!N7</f>
        <v>2991</v>
      </c>
      <c r="O7" s="49">
        <f>N7/L7</f>
        <v>8.4521913374094435</v>
      </c>
      <c r="P7" s="50">
        <f>P5</f>
        <v>1</v>
      </c>
      <c r="Q7" s="51">
        <f>L7*P7</f>
        <v>353.87272727272727</v>
      </c>
      <c r="R7" s="3"/>
      <c r="S7" s="3"/>
    </row>
    <row r="8" spans="1:19" ht="15.75" thickBot="1">
      <c r="A8" s="93"/>
      <c r="B8" s="94"/>
      <c r="C8" s="94"/>
      <c r="D8" s="14"/>
      <c r="E8" s="52"/>
      <c r="F8" s="53"/>
      <c r="G8" s="52"/>
      <c r="H8" s="54"/>
      <c r="I8" s="63"/>
      <c r="J8" s="64"/>
      <c r="K8" s="52"/>
      <c r="L8" s="57"/>
      <c r="M8" s="58"/>
      <c r="N8" s="59"/>
      <c r="O8" s="60"/>
      <c r="P8" s="65"/>
      <c r="Q8" s="57"/>
      <c r="R8" s="3"/>
      <c r="S8" s="3"/>
    </row>
    <row r="9" spans="1:19" ht="15.75" thickBot="1">
      <c r="A9" s="203" t="str">
        <f>'NZ-Preis 0,30'!A9:C9</f>
        <v>Montageanleitung</v>
      </c>
      <c r="B9" s="204"/>
      <c r="C9" s="205"/>
      <c r="D9" s="78"/>
      <c r="E9" s="91">
        <f>'NZ-Preis 0,30'!E9</f>
        <v>12535</v>
      </c>
      <c r="F9" s="89">
        <f>E9/D2</f>
        <v>227.90909090909091</v>
      </c>
      <c r="G9" s="91">
        <f>'NZ-Preis 0,30'!G9</f>
        <v>1618</v>
      </c>
      <c r="H9" s="90">
        <f>G9/F9</f>
        <v>7.0993218986836855</v>
      </c>
      <c r="I9" s="47">
        <f>Q9/G9</f>
        <v>0.17068209911225982</v>
      </c>
      <c r="J9" s="95"/>
      <c r="K9" s="91">
        <f>'NZ-Preis 0,30'!K9</f>
        <v>15189</v>
      </c>
      <c r="L9" s="96">
        <f>K9/D2</f>
        <v>276.16363636363639</v>
      </c>
      <c r="M9" s="48">
        <f>(L9*100/F9)-100</f>
        <v>21.17271639409654</v>
      </c>
      <c r="N9" s="91">
        <f>'NZ-Preis 0,30'!N9</f>
        <v>2344</v>
      </c>
      <c r="O9" s="49">
        <f>N9/L9</f>
        <v>8.4877213773125284</v>
      </c>
      <c r="P9" s="50">
        <f>P7</f>
        <v>1</v>
      </c>
      <c r="Q9" s="51">
        <f>L9*P9</f>
        <v>276.16363636363639</v>
      </c>
      <c r="R9" s="3"/>
      <c r="S9" s="3"/>
    </row>
    <row r="10" spans="1:19" ht="15.75" thickBot="1">
      <c r="A10" s="93"/>
      <c r="B10" s="94"/>
      <c r="C10" s="94"/>
      <c r="D10" s="14"/>
      <c r="E10" s="52"/>
      <c r="F10" s="53"/>
      <c r="G10" s="52"/>
      <c r="H10" s="54"/>
      <c r="I10" s="63"/>
      <c r="J10" s="64"/>
      <c r="K10" s="52"/>
      <c r="L10" s="57"/>
      <c r="M10" s="58"/>
      <c r="N10" s="59"/>
      <c r="O10" s="60"/>
      <c r="P10" s="65"/>
      <c r="Q10" s="57"/>
      <c r="R10" s="3"/>
      <c r="S10" s="3"/>
    </row>
    <row r="11" spans="1:19" ht="15.75" thickBot="1">
      <c r="A11" s="203" t="str">
        <f>'NZ-Preis 0,30'!A11:C11</f>
        <v>Handbuch</v>
      </c>
      <c r="B11" s="204"/>
      <c r="C11" s="205"/>
      <c r="D11" s="78"/>
      <c r="E11" s="91">
        <f>'NZ-Preis 0,30'!E11</f>
        <v>130345</v>
      </c>
      <c r="F11" s="89">
        <f>E11/D2</f>
        <v>2369.909090909091</v>
      </c>
      <c r="G11" s="91">
        <f>'NZ-Preis 0,30'!G11</f>
        <v>17888</v>
      </c>
      <c r="H11" s="90">
        <f>G11/F11</f>
        <v>7.547968851893053</v>
      </c>
      <c r="I11" s="47">
        <f>Q11/G11</f>
        <v>0.14661936900308992</v>
      </c>
      <c r="J11" s="95"/>
      <c r="K11" s="91">
        <f>'NZ-Preis 0,30'!K11</f>
        <v>144250</v>
      </c>
      <c r="L11" s="96">
        <f>K11/D2</f>
        <v>2622.7272727272725</v>
      </c>
      <c r="M11" s="48">
        <f>(L11*100/F11)-100</f>
        <v>10.667843031953637</v>
      </c>
      <c r="N11" s="91">
        <f>'NZ-Preis 0,30'!N11</f>
        <v>22602</v>
      </c>
      <c r="O11" s="49">
        <f>N11/L11</f>
        <v>8.6177469670710583</v>
      </c>
      <c r="P11" s="50">
        <f>P9</f>
        <v>1</v>
      </c>
      <c r="Q11" s="51">
        <f>L11*P11</f>
        <v>2622.7272727272725</v>
      </c>
      <c r="R11" s="3"/>
      <c r="S11" s="3"/>
    </row>
    <row r="12" spans="1:19" ht="15.75" thickBot="1">
      <c r="A12" s="93"/>
      <c r="B12" s="94"/>
      <c r="C12" s="94"/>
      <c r="D12" s="14"/>
      <c r="E12" s="52"/>
      <c r="F12" s="53"/>
      <c r="G12" s="52"/>
      <c r="H12" s="54"/>
      <c r="I12" s="55"/>
      <c r="J12" s="56"/>
      <c r="K12" s="52"/>
      <c r="L12" s="57"/>
      <c r="M12" s="58"/>
      <c r="N12" s="59"/>
      <c r="O12" s="60"/>
      <c r="P12" s="61"/>
      <c r="Q12" s="62"/>
      <c r="R12" s="3"/>
      <c r="S12" s="3"/>
    </row>
    <row r="13" spans="1:19" ht="15.75" thickBot="1">
      <c r="A13" s="203" t="str">
        <f>'NZ-Preis 0,30'!A13:C13</f>
        <v>Darlehensvertrag</v>
      </c>
      <c r="B13" s="204"/>
      <c r="C13" s="205"/>
      <c r="D13" s="78"/>
      <c r="E13" s="91">
        <f>'NZ-Preis 0,30'!E13</f>
        <v>12882</v>
      </c>
      <c r="F13" s="89">
        <f>E13/D2</f>
        <v>234.21818181818182</v>
      </c>
      <c r="G13" s="91">
        <f>'NZ-Preis 0,30'!G13</f>
        <v>1605</v>
      </c>
      <c r="H13" s="90">
        <f>G13/F13</f>
        <v>6.8525850023288308</v>
      </c>
      <c r="I13" s="47">
        <f>Q13/G13</f>
        <v>0.14350608892664968</v>
      </c>
      <c r="J13" s="95"/>
      <c r="K13" s="91">
        <f>'NZ-Preis 0,30'!K13</f>
        <v>12668</v>
      </c>
      <c r="L13" s="96">
        <f>K13/D2</f>
        <v>230.32727272727271</v>
      </c>
      <c r="M13" s="48">
        <f>(L13*100/F13)-100</f>
        <v>-1.6612327278373016</v>
      </c>
      <c r="N13" s="91">
        <f>'NZ-Preis 0,30'!N13</f>
        <v>1935</v>
      </c>
      <c r="O13" s="49">
        <f>N13/L13</f>
        <v>8.4010893590148417</v>
      </c>
      <c r="P13" s="50">
        <f>P11</f>
        <v>1</v>
      </c>
      <c r="Q13" s="51">
        <f>L13*P13</f>
        <v>230.32727272727271</v>
      </c>
      <c r="R13" s="3"/>
      <c r="S13" s="3"/>
    </row>
    <row r="14" spans="1:19" ht="15.75" thickBot="1">
      <c r="A14" s="93"/>
      <c r="B14" s="94"/>
      <c r="C14" s="94"/>
      <c r="D14" s="14"/>
      <c r="E14" s="52"/>
      <c r="F14" s="53"/>
      <c r="G14" s="52"/>
      <c r="H14" s="54"/>
      <c r="I14" s="55"/>
      <c r="J14" s="56"/>
      <c r="K14" s="52"/>
      <c r="L14" s="57"/>
      <c r="M14" s="58"/>
      <c r="N14" s="59"/>
      <c r="O14" s="60"/>
      <c r="P14" s="61"/>
      <c r="Q14" s="62"/>
      <c r="R14" s="3"/>
      <c r="S14" s="3"/>
    </row>
    <row r="15" spans="1:19" ht="15.75" thickBot="1">
      <c r="A15" s="203" t="str">
        <f>'NZ-Preis 0,30'!A15:C15</f>
        <v>White Paper</v>
      </c>
      <c r="B15" s="204"/>
      <c r="C15" s="205"/>
      <c r="D15" s="78"/>
      <c r="E15" s="91">
        <f>'NZ-Preis 0,30'!E15</f>
        <v>8584</v>
      </c>
      <c r="F15" s="89">
        <f>E15/D2</f>
        <v>156.07272727272726</v>
      </c>
      <c r="G15" s="91">
        <f>'NZ-Preis 0,30'!G15</f>
        <v>1048</v>
      </c>
      <c r="H15" s="90">
        <f>G15/F15</f>
        <v>6.7148182665424052</v>
      </c>
      <c r="I15" s="47">
        <f>Q15/G15</f>
        <v>0.16410478834142955</v>
      </c>
      <c r="J15" s="95"/>
      <c r="K15" s="91">
        <f>'NZ-Preis 0,30'!K15</f>
        <v>9459</v>
      </c>
      <c r="L15" s="96">
        <f>K15/D2</f>
        <v>171.98181818181817</v>
      </c>
      <c r="M15" s="48">
        <f>(L15*100/F15)-100</f>
        <v>10.193383038210612</v>
      </c>
      <c r="N15" s="91">
        <f>'NZ-Preis 0,30'!N15</f>
        <v>1384</v>
      </c>
      <c r="O15" s="49">
        <f>N15/L15</f>
        <v>8.0473623004545942</v>
      </c>
      <c r="P15" s="50">
        <f>P13</f>
        <v>1</v>
      </c>
      <c r="Q15" s="51">
        <f>L15*P15</f>
        <v>171.98181818181817</v>
      </c>
      <c r="R15" s="3"/>
      <c r="S15" s="3"/>
    </row>
    <row r="16" spans="1:19" ht="15.75" thickBot="1">
      <c r="A16" s="93"/>
      <c r="B16" s="94"/>
      <c r="C16" s="94"/>
      <c r="D16" s="14"/>
      <c r="E16" s="52"/>
      <c r="F16" s="53"/>
      <c r="G16" s="52"/>
      <c r="H16" s="54"/>
      <c r="I16" s="55"/>
      <c r="J16" s="56"/>
      <c r="K16" s="52"/>
      <c r="L16" s="57"/>
      <c r="M16" s="58"/>
      <c r="N16" s="59"/>
      <c r="O16" s="60"/>
      <c r="P16" s="61"/>
      <c r="Q16" s="62"/>
      <c r="R16" s="3"/>
      <c r="S16" s="3"/>
    </row>
    <row r="17" spans="1:19" ht="15.75" thickBot="1">
      <c r="A17" s="203" t="str">
        <f>'NZ-Preis 0,30'!A17:C17</f>
        <v>Partnervertrag</v>
      </c>
      <c r="B17" s="204"/>
      <c r="C17" s="205"/>
      <c r="D17" s="78"/>
      <c r="E17" s="91">
        <f>'NZ-Preis 0,30'!E17</f>
        <v>11443</v>
      </c>
      <c r="F17" s="89">
        <f>E17/D2</f>
        <v>208.05454545454546</v>
      </c>
      <c r="G17" s="91">
        <f>'NZ-Preis 0,30'!G17</f>
        <v>1475</v>
      </c>
      <c r="H17" s="90">
        <f>G17/F17</f>
        <v>7.0894870226339242</v>
      </c>
      <c r="I17" s="47">
        <f>Q17/G17</f>
        <v>0.15509399075500768</v>
      </c>
      <c r="J17" s="95"/>
      <c r="K17" s="91">
        <f>'NZ-Preis 0,30'!K17</f>
        <v>12582</v>
      </c>
      <c r="L17" s="96">
        <f>K17/D2</f>
        <v>228.76363636363635</v>
      </c>
      <c r="M17" s="48">
        <f>(L17*100/F17)-100</f>
        <v>9.9536834746132996</v>
      </c>
      <c r="N17" s="91">
        <f>'NZ-Preis 0,30'!N17</f>
        <v>1885</v>
      </c>
      <c r="O17" s="49">
        <f>N17/L17</f>
        <v>8.2399459545382303</v>
      </c>
      <c r="P17" s="50">
        <f>P15</f>
        <v>1</v>
      </c>
      <c r="Q17" s="51">
        <f>L17*P17</f>
        <v>228.76363636363635</v>
      </c>
      <c r="R17" s="3"/>
      <c r="S17" s="3"/>
    </row>
    <row r="18" spans="1:19" ht="15.75" thickBot="1">
      <c r="A18" s="93"/>
      <c r="B18" s="94"/>
      <c r="C18" s="94"/>
      <c r="D18" s="14"/>
      <c r="E18" s="52"/>
      <c r="F18" s="53"/>
      <c r="G18" s="52"/>
      <c r="H18" s="54"/>
      <c r="I18" s="55"/>
      <c r="J18" s="56"/>
      <c r="K18" s="52"/>
      <c r="L18" s="57"/>
      <c r="M18" s="58"/>
      <c r="N18" s="59"/>
      <c r="O18" s="60"/>
      <c r="P18" s="61"/>
      <c r="Q18" s="62"/>
      <c r="R18" s="3"/>
      <c r="S18" s="3"/>
    </row>
    <row r="19" spans="1:19" ht="15.75" thickBot="1">
      <c r="A19" s="203" t="str">
        <f>'NZ-Preis 0,30'!A19:C19</f>
        <v>Fallstudie</v>
      </c>
      <c r="B19" s="204"/>
      <c r="C19" s="205"/>
      <c r="D19" s="78"/>
      <c r="E19" s="91">
        <f>'NZ-Preis 0,30'!E19</f>
        <v>7081</v>
      </c>
      <c r="F19" s="89">
        <f>E19/D2</f>
        <v>128.74545454545455</v>
      </c>
      <c r="G19" s="91">
        <f>'NZ-Preis 0,30'!G19</f>
        <v>887</v>
      </c>
      <c r="H19" s="90">
        <f>G19/F19</f>
        <v>6.8895636209574915</v>
      </c>
      <c r="I19" s="47">
        <f>Q19/G19</f>
        <v>0.15590857845649275</v>
      </c>
      <c r="J19" s="95"/>
      <c r="K19" s="91">
        <f>'NZ-Preis 0,30'!K19</f>
        <v>7606</v>
      </c>
      <c r="L19" s="96">
        <f>K19/D2</f>
        <v>138.29090909090908</v>
      </c>
      <c r="M19" s="48">
        <f>(L19*100/F19)-100</f>
        <v>7.4142070329049403</v>
      </c>
      <c r="N19" s="91">
        <f>'NZ-Preis 0,30'!N19</f>
        <v>1115</v>
      </c>
      <c r="O19" s="49">
        <f>N19/L19</f>
        <v>8.0627136471206953</v>
      </c>
      <c r="P19" s="50">
        <f>P17</f>
        <v>1</v>
      </c>
      <c r="Q19" s="51">
        <f>L19*P19</f>
        <v>138.29090909090908</v>
      </c>
      <c r="R19" s="3"/>
      <c r="S19" s="3"/>
    </row>
    <row r="20" spans="1:19" ht="15.75" thickBot="1">
      <c r="A20" s="93"/>
      <c r="B20" s="94"/>
      <c r="C20" s="94"/>
      <c r="D20" s="14"/>
      <c r="E20" s="52"/>
      <c r="F20" s="53"/>
      <c r="G20" s="52"/>
      <c r="H20" s="54"/>
      <c r="I20" s="55"/>
      <c r="J20" s="56"/>
      <c r="K20" s="52"/>
      <c r="L20" s="57"/>
      <c r="M20" s="58"/>
      <c r="N20" s="59"/>
      <c r="O20" s="60"/>
      <c r="P20" s="61"/>
      <c r="Q20" s="62"/>
      <c r="R20" s="3"/>
      <c r="S20" s="3"/>
    </row>
    <row r="21" spans="1:19" ht="15.75" thickBot="1">
      <c r="A21" s="203" t="str">
        <f>'NZ-Preis 0,30'!A21:C21</f>
        <v>Technische Beschreibung</v>
      </c>
      <c r="B21" s="204"/>
      <c r="C21" s="205"/>
      <c r="D21" s="78"/>
      <c r="E21" s="91">
        <f>'NZ-Preis 0,30'!E21</f>
        <v>2590</v>
      </c>
      <c r="F21" s="89">
        <f>E21/D2</f>
        <v>47.090909090909093</v>
      </c>
      <c r="G21" s="91">
        <f>'NZ-Preis 0,30'!G21</f>
        <v>327</v>
      </c>
      <c r="H21" s="90">
        <f>G21/F21</f>
        <v>6.9440154440154434</v>
      </c>
      <c r="I21" s="47">
        <f>Q21/G21</f>
        <v>0.15351681957186544</v>
      </c>
      <c r="J21" s="95"/>
      <c r="K21" s="91">
        <f>'NZ-Preis 0,30'!K21</f>
        <v>2761</v>
      </c>
      <c r="L21" s="96">
        <f>K21/D2</f>
        <v>50.2</v>
      </c>
      <c r="M21" s="48">
        <f>(L21*100/F21)-100</f>
        <v>6.6023166023165913</v>
      </c>
      <c r="N21" s="91">
        <f>'NZ-Preis 0,30'!N21</f>
        <v>394</v>
      </c>
      <c r="O21" s="49">
        <f>N21/L21</f>
        <v>7.8486055776892423</v>
      </c>
      <c r="P21" s="50">
        <f>P19</f>
        <v>1</v>
      </c>
      <c r="Q21" s="51">
        <f>L21*P21</f>
        <v>50.2</v>
      </c>
      <c r="R21" s="3"/>
      <c r="S21" s="3"/>
    </row>
    <row r="22" spans="1:19" ht="15.75" thickBot="1">
      <c r="A22" s="93"/>
      <c r="B22" s="94"/>
      <c r="C22" s="94"/>
      <c r="D22" s="14"/>
      <c r="E22" s="52"/>
      <c r="F22" s="53"/>
      <c r="G22" s="52"/>
      <c r="H22" s="54"/>
      <c r="I22" s="55"/>
      <c r="J22" s="56"/>
      <c r="K22" s="52"/>
      <c r="L22" s="57"/>
      <c r="M22" s="58"/>
      <c r="N22" s="59"/>
      <c r="O22" s="60"/>
      <c r="P22" s="61"/>
      <c r="Q22" s="62"/>
      <c r="R22" s="3"/>
      <c r="S22" s="3"/>
    </row>
    <row r="23" spans="1:19" ht="15.75" thickBot="1">
      <c r="A23" s="203" t="str">
        <f>'NZ-Preis 0,30'!A23:C23</f>
        <v>Produktbroschüre</v>
      </c>
      <c r="B23" s="204"/>
      <c r="C23" s="205"/>
      <c r="D23" s="78"/>
      <c r="E23" s="91">
        <f>'NZ-Preis 0,30'!E23</f>
        <v>18207</v>
      </c>
      <c r="F23" s="89">
        <f>E23/D2</f>
        <v>331.03636363636366</v>
      </c>
      <c r="G23" s="91">
        <f>'NZ-Preis 0,30'!G23</f>
        <v>2538</v>
      </c>
      <c r="H23" s="90">
        <f>G23/F23</f>
        <v>7.6668314384577352</v>
      </c>
      <c r="I23" s="47">
        <f>Q23/G23</f>
        <v>0.15151515151515152</v>
      </c>
      <c r="J23" s="95"/>
      <c r="K23" s="91">
        <f>'NZ-Preis 0,30'!K23</f>
        <v>21150</v>
      </c>
      <c r="L23" s="96">
        <f>K23/D2</f>
        <v>384.54545454545456</v>
      </c>
      <c r="M23" s="48">
        <f>(L23*100/F23)-100</f>
        <v>16.16411270390509</v>
      </c>
      <c r="N23" s="91">
        <f>'NZ-Preis 0,30'!N23</f>
        <v>3360</v>
      </c>
      <c r="O23" s="49">
        <f>N23/L23</f>
        <v>8.7375886524822697</v>
      </c>
      <c r="P23" s="50">
        <f>P21</f>
        <v>1</v>
      </c>
      <c r="Q23" s="51">
        <f>L23*P23</f>
        <v>384.54545454545456</v>
      </c>
      <c r="R23" s="3"/>
      <c r="S23" s="3"/>
    </row>
    <row r="24" spans="1:19" ht="15.75" thickBot="1">
      <c r="A24" s="93"/>
      <c r="B24" s="94"/>
      <c r="C24" s="94"/>
      <c r="D24" s="14"/>
      <c r="E24" s="52"/>
      <c r="F24" s="53"/>
      <c r="G24" s="52"/>
      <c r="H24" s="54"/>
      <c r="I24" s="55"/>
      <c r="J24" s="56"/>
      <c r="K24" s="52"/>
      <c r="L24" s="57"/>
      <c r="M24" s="58"/>
      <c r="N24" s="59"/>
      <c r="O24" s="60"/>
      <c r="P24" s="61"/>
      <c r="Q24" s="62"/>
      <c r="R24" s="3"/>
      <c r="S24" s="3"/>
    </row>
    <row r="25" spans="1:19" ht="15.75" thickBot="1">
      <c r="A25" s="203" t="str">
        <f>'NZ-Preis 0,30'!A25:C25</f>
        <v>Compliance Richlinien - Interessenkonflikte</v>
      </c>
      <c r="B25" s="204"/>
      <c r="C25" s="205"/>
      <c r="D25" s="78"/>
      <c r="E25" s="91">
        <f>'NZ-Preis 0,30'!E25</f>
        <v>6684</v>
      </c>
      <c r="F25" s="89">
        <f>E25/D2</f>
        <v>121.52727272727273</v>
      </c>
      <c r="G25" s="91">
        <f>'NZ-Preis 0,30'!G25</f>
        <v>806</v>
      </c>
      <c r="H25" s="90">
        <f>G25/F25</f>
        <v>6.6322561340514659</v>
      </c>
      <c r="I25" s="47">
        <f>Q25/G25</f>
        <v>0.15842544552221971</v>
      </c>
      <c r="J25" s="95"/>
      <c r="K25" s="91">
        <f>'NZ-Preis 0,30'!K25</f>
        <v>7023</v>
      </c>
      <c r="L25" s="96">
        <f>K25/D2</f>
        <v>127.69090909090909</v>
      </c>
      <c r="M25" s="48">
        <f>(L25*100/F25)-100</f>
        <v>5.0718132854577931</v>
      </c>
      <c r="N25" s="91">
        <f>'NZ-Preis 0,30'!N25</f>
        <v>1070</v>
      </c>
      <c r="O25" s="49">
        <f>N25/L25</f>
        <v>8.37960985333903</v>
      </c>
      <c r="P25" s="50">
        <f>P23</f>
        <v>1</v>
      </c>
      <c r="Q25" s="51">
        <f>L25*P25</f>
        <v>127.69090909090909</v>
      </c>
      <c r="R25" s="3"/>
      <c r="S25" s="3"/>
    </row>
    <row r="26" spans="1:19" ht="15.75" thickBot="1">
      <c r="A26" s="93"/>
      <c r="B26" s="94"/>
      <c r="C26" s="94"/>
      <c r="D26" s="14"/>
      <c r="E26" s="52"/>
      <c r="F26" s="53"/>
      <c r="G26" s="52"/>
      <c r="H26" s="54"/>
      <c r="I26" s="55"/>
      <c r="J26" s="56"/>
      <c r="K26" s="52"/>
      <c r="L26" s="57"/>
      <c r="M26" s="58"/>
      <c r="N26" s="59"/>
      <c r="O26" s="60"/>
      <c r="P26" s="61"/>
      <c r="Q26" s="62"/>
      <c r="R26" s="3"/>
      <c r="S26" s="3"/>
    </row>
    <row r="27" spans="1:19" ht="15.75" thickBot="1">
      <c r="A27" s="203" t="str">
        <f>'NZ-Preis 0,30'!A27:C27</f>
        <v>Compliance Richlinien - Vermögensschutz</v>
      </c>
      <c r="B27" s="204"/>
      <c r="C27" s="205"/>
      <c r="D27" s="78"/>
      <c r="E27" s="91">
        <f>'NZ-Preis 0,30'!E27</f>
        <v>4052</v>
      </c>
      <c r="F27" s="89">
        <f>E27/D2</f>
        <v>73.672727272727272</v>
      </c>
      <c r="G27" s="91">
        <f>'NZ-Preis 0,30'!G27</f>
        <v>496</v>
      </c>
      <c r="H27" s="90">
        <f>G27/F27</f>
        <v>6.7324777887462979</v>
      </c>
      <c r="I27" s="47">
        <f>Q27/G27</f>
        <v>0.15241935483870966</v>
      </c>
      <c r="J27" s="95"/>
      <c r="K27" s="91">
        <f>'NZ-Preis 0,30'!K27</f>
        <v>4158</v>
      </c>
      <c r="L27" s="96">
        <f>K27/D2</f>
        <v>75.599999999999994</v>
      </c>
      <c r="M27" s="48">
        <f>(L27*100/F27)-100</f>
        <v>2.615992102665345</v>
      </c>
      <c r="N27" s="91">
        <f>'NZ-Preis 0,30'!N27</f>
        <v>616</v>
      </c>
      <c r="O27" s="49">
        <f>N27/L27</f>
        <v>8.1481481481481488</v>
      </c>
      <c r="P27" s="50">
        <f>P25</f>
        <v>1</v>
      </c>
      <c r="Q27" s="51">
        <f>L27*P27</f>
        <v>75.599999999999994</v>
      </c>
      <c r="R27" s="3"/>
      <c r="S27" s="3"/>
    </row>
    <row r="28" spans="1:19" ht="15.75" thickBot="1">
      <c r="A28" s="93"/>
      <c r="B28" s="94"/>
      <c r="C28" s="94"/>
      <c r="D28" s="14"/>
      <c r="E28" s="52"/>
      <c r="F28" s="53"/>
      <c r="G28" s="52"/>
      <c r="H28" s="54"/>
      <c r="I28" s="55"/>
      <c r="J28" s="56"/>
      <c r="K28" s="52"/>
      <c r="L28" s="57"/>
      <c r="M28" s="58"/>
      <c r="N28" s="59"/>
      <c r="O28" s="60"/>
      <c r="P28" s="61"/>
      <c r="Q28" s="62"/>
      <c r="R28" s="3"/>
      <c r="S28" s="3"/>
    </row>
    <row r="29" spans="1:19" ht="15.75" thickBot="1">
      <c r="A29" s="203" t="str">
        <f>'NZ-Preis 0,30'!A29:C29</f>
        <v>Radtourenbeschreibung</v>
      </c>
      <c r="B29" s="204"/>
      <c r="C29" s="205"/>
      <c r="D29" s="78"/>
      <c r="E29" s="91">
        <f>'NZ-Preis 0,30'!E29</f>
        <v>2423</v>
      </c>
      <c r="F29" s="89">
        <f>E29/D2</f>
        <v>44.054545454545455</v>
      </c>
      <c r="G29" s="91">
        <f>'NZ-Preis 0,30'!G29</f>
        <v>351</v>
      </c>
      <c r="H29" s="90">
        <f>G29/F29</f>
        <v>7.9673957903425503</v>
      </c>
      <c r="I29" s="47">
        <f>Q29/G29</f>
        <v>0.14902874902874905</v>
      </c>
      <c r="J29" s="95"/>
      <c r="K29" s="91">
        <f>'NZ-Preis 0,30'!K29</f>
        <v>2877</v>
      </c>
      <c r="L29" s="96">
        <f>K29/D2</f>
        <v>52.309090909090912</v>
      </c>
      <c r="M29" s="48">
        <f>(L29*100/F29)-100</f>
        <v>18.737102765167151</v>
      </c>
      <c r="N29" s="91">
        <f>'NZ-Preis 0,30'!N29</f>
        <v>461</v>
      </c>
      <c r="O29" s="49">
        <f>N29/L29</f>
        <v>8.8129996524157104</v>
      </c>
      <c r="P29" s="50">
        <f>P27</f>
        <v>1</v>
      </c>
      <c r="Q29" s="51">
        <f>L29*P29</f>
        <v>52.309090909090912</v>
      </c>
      <c r="R29" s="3"/>
      <c r="S29" s="3"/>
    </row>
    <row r="30" spans="1:19" ht="15.75" thickBot="1">
      <c r="A30" s="93"/>
      <c r="B30" s="94"/>
      <c r="C30" s="94"/>
      <c r="D30" s="14"/>
      <c r="E30" s="52"/>
      <c r="F30" s="53"/>
      <c r="G30" s="52"/>
      <c r="H30" s="54"/>
      <c r="I30" s="55"/>
      <c r="J30" s="56"/>
      <c r="K30" s="52"/>
      <c r="L30" s="57"/>
      <c r="M30" s="58"/>
      <c r="N30" s="59"/>
      <c r="O30" s="60"/>
      <c r="P30" s="61"/>
      <c r="Q30" s="62"/>
      <c r="R30" s="3"/>
      <c r="S30" s="3"/>
    </row>
    <row r="31" spans="1:19" ht="15.75" thickBot="1">
      <c r="A31" s="203" t="str">
        <f>'NZ-Preis 0,30'!A31:C31</f>
        <v>Gesellschaftsvertrag</v>
      </c>
      <c r="B31" s="204"/>
      <c r="C31" s="205"/>
      <c r="D31" s="78"/>
      <c r="E31" s="91">
        <f>'NZ-Preis 0,30'!E31</f>
        <v>11209</v>
      </c>
      <c r="F31" s="89">
        <f>E31/D2</f>
        <v>203.8</v>
      </c>
      <c r="G31" s="91">
        <f>'NZ-Preis 0,30'!G31</f>
        <v>1284</v>
      </c>
      <c r="H31" s="90">
        <f>G31/F31</f>
        <v>6.3002944062806669</v>
      </c>
      <c r="I31" s="47">
        <f>Q31/G31</f>
        <v>0.1768054375531011</v>
      </c>
      <c r="J31" s="95"/>
      <c r="K31" s="91">
        <f>'NZ-Preis 0,30'!K31</f>
        <v>12486</v>
      </c>
      <c r="L31" s="96">
        <f>K31/D2</f>
        <v>227.01818181818183</v>
      </c>
      <c r="M31" s="48">
        <f>(L31*100/F31)-100</f>
        <v>11.392630921580874</v>
      </c>
      <c r="N31" s="91">
        <f>'NZ-Preis 0,30'!N31</f>
        <v>1762</v>
      </c>
      <c r="O31" s="49">
        <f>N31/L31</f>
        <v>7.7614928720166585</v>
      </c>
      <c r="P31" s="50">
        <f>P29</f>
        <v>1</v>
      </c>
      <c r="Q31" s="51">
        <f>L31*P31</f>
        <v>227.01818181818183</v>
      </c>
      <c r="R31" s="3"/>
      <c r="S31" s="3"/>
    </row>
    <row r="32" spans="1:19" ht="15.75" thickBot="1">
      <c r="A32" s="93"/>
      <c r="B32" s="94"/>
      <c r="C32" s="94"/>
      <c r="D32" s="14"/>
      <c r="E32" s="52"/>
      <c r="F32" s="53"/>
      <c r="G32" s="52"/>
      <c r="H32" s="54"/>
      <c r="I32" s="55"/>
      <c r="J32" s="56"/>
      <c r="K32" s="52"/>
      <c r="L32" s="57"/>
      <c r="M32" s="58"/>
      <c r="N32" s="59"/>
      <c r="O32" s="60"/>
      <c r="P32" s="61"/>
      <c r="Q32" s="62"/>
      <c r="R32" s="3"/>
      <c r="S32" s="3"/>
    </row>
    <row r="33" spans="1:19" ht="15.75" thickBot="1">
      <c r="A33" s="203" t="str">
        <f>'NZ-Preis 0,30'!A33:C33</f>
        <v>Wartungsanleitungen</v>
      </c>
      <c r="B33" s="204"/>
      <c r="C33" s="205"/>
      <c r="D33" s="78"/>
      <c r="E33" s="91">
        <f>'NZ-Preis 0,30'!E33</f>
        <v>11325</v>
      </c>
      <c r="F33" s="89">
        <f>E33/D2</f>
        <v>205.90909090909091</v>
      </c>
      <c r="G33" s="91">
        <f>'NZ-Preis 0,30'!G33</f>
        <v>1497</v>
      </c>
      <c r="H33" s="90">
        <f>G33/F33</f>
        <v>7.2701986754966885</v>
      </c>
      <c r="I33" s="47">
        <f>Q33/G33</f>
        <v>0.15173377057144594</v>
      </c>
      <c r="J33" s="95"/>
      <c r="K33" s="91">
        <f>'NZ-Preis 0,30'!K33</f>
        <v>12493</v>
      </c>
      <c r="L33" s="96">
        <f>K33/D2</f>
        <v>227.14545454545456</v>
      </c>
      <c r="M33" s="48">
        <f>(L33*100/F33)-100</f>
        <v>10.313465783664469</v>
      </c>
      <c r="N33" s="91">
        <f>'NZ-Preis 0,30'!N33</f>
        <v>1900</v>
      </c>
      <c r="O33" s="49">
        <f>N33/L33</f>
        <v>8.3646842231649714</v>
      </c>
      <c r="P33" s="50">
        <f>P31</f>
        <v>1</v>
      </c>
      <c r="Q33" s="51">
        <f>L33*P33</f>
        <v>227.14545454545456</v>
      </c>
      <c r="R33" s="3"/>
      <c r="S33" s="3"/>
    </row>
    <row r="34" spans="1:19" ht="15.75" thickBot="1">
      <c r="A34" s="93"/>
      <c r="B34" s="94"/>
      <c r="C34" s="94"/>
      <c r="D34" s="14"/>
      <c r="E34" s="52"/>
      <c r="F34" s="53"/>
      <c r="G34" s="52"/>
      <c r="H34" s="54"/>
      <c r="I34" s="55"/>
      <c r="J34" s="56"/>
      <c r="K34" s="52"/>
      <c r="L34" s="57"/>
      <c r="M34" s="58"/>
      <c r="N34" s="59"/>
      <c r="O34" s="60"/>
      <c r="P34" s="61"/>
      <c r="Q34" s="62"/>
      <c r="R34" s="3"/>
      <c r="S34" s="3"/>
    </row>
    <row r="35" spans="1:19" ht="15.75" thickBot="1">
      <c r="A35" s="203" t="str">
        <f>'NZ-Preis 0,30'!A35:C35</f>
        <v>Verwaltungsakt Bezirksregierung</v>
      </c>
      <c r="B35" s="204"/>
      <c r="C35" s="205"/>
      <c r="D35" s="78"/>
      <c r="E35" s="91">
        <f>'NZ-Preis 0,30'!E35</f>
        <v>3050</v>
      </c>
      <c r="F35" s="89">
        <f>E35/D2</f>
        <v>55.454545454545453</v>
      </c>
      <c r="G35" s="91">
        <f>'NZ-Preis 0,30'!G35</f>
        <v>381</v>
      </c>
      <c r="H35" s="90">
        <f>G35/F35</f>
        <v>6.8704918032786884</v>
      </c>
      <c r="I35" s="47">
        <f>Q35/G35</f>
        <v>0.19465521355285134</v>
      </c>
      <c r="J35" s="95"/>
      <c r="K35" s="91">
        <f>'NZ-Preis 0,30'!K35</f>
        <v>4079</v>
      </c>
      <c r="L35" s="96">
        <f>K35/D2</f>
        <v>74.163636363636357</v>
      </c>
      <c r="M35" s="48">
        <f>(L35*100/F35)-100</f>
        <v>33.73770491803279</v>
      </c>
      <c r="N35" s="91">
        <f>'NZ-Preis 0,30'!N35</f>
        <v>561</v>
      </c>
      <c r="O35" s="49">
        <f>N35/L35</f>
        <v>7.5643540083353766</v>
      </c>
      <c r="P35" s="50">
        <f>P33</f>
        <v>1</v>
      </c>
      <c r="Q35" s="51">
        <f>L35*P35</f>
        <v>74.163636363636357</v>
      </c>
      <c r="R35" s="3"/>
      <c r="S35" s="3"/>
    </row>
    <row r="36" spans="1:19" ht="15.75" thickBot="1">
      <c r="A36" s="93"/>
      <c r="B36" s="94"/>
      <c r="C36" s="94"/>
      <c r="D36" s="14"/>
      <c r="E36" s="52"/>
      <c r="F36" s="53"/>
      <c r="G36" s="52"/>
      <c r="H36" s="54"/>
      <c r="I36" s="55"/>
      <c r="J36" s="56"/>
      <c r="K36" s="52"/>
      <c r="L36" s="57"/>
      <c r="M36" s="58"/>
      <c r="N36" s="59"/>
      <c r="O36" s="60"/>
      <c r="P36" s="61"/>
      <c r="Q36" s="62"/>
      <c r="R36" s="3"/>
      <c r="S36" s="3"/>
    </row>
    <row r="37" spans="1:19" ht="15.75" thickBot="1">
      <c r="A37" s="203" t="str">
        <f>'NZ-Preis 0,30'!A37:C37</f>
        <v>Website</v>
      </c>
      <c r="B37" s="204"/>
      <c r="C37" s="205"/>
      <c r="D37" s="78"/>
      <c r="E37" s="91">
        <f>'NZ-Preis 0,30'!E37</f>
        <v>63959</v>
      </c>
      <c r="F37" s="89">
        <f>E37/D2</f>
        <v>1162.8909090909092</v>
      </c>
      <c r="G37" s="91">
        <f>'NZ-Preis 0,30'!G37</f>
        <v>8253</v>
      </c>
      <c r="H37" s="90">
        <f>G37/F37</f>
        <v>7.096968370362263</v>
      </c>
      <c r="I37" s="47">
        <f>Q37/G37</f>
        <v>0.15643237169954727</v>
      </c>
      <c r="J37" s="95"/>
      <c r="K37" s="91">
        <f>'NZ-Preis 0,30'!K37</f>
        <v>71007</v>
      </c>
      <c r="L37" s="96">
        <f>K37/D2</f>
        <v>1291.0363636363636</v>
      </c>
      <c r="M37" s="48">
        <f>(L37*100/F37)-100</f>
        <v>11.019559405243967</v>
      </c>
      <c r="N37" s="91">
        <f>'NZ-Preis 0,30'!N37</f>
        <v>10576</v>
      </c>
      <c r="O37" s="49">
        <f>N37/L37</f>
        <v>8.191868407340122</v>
      </c>
      <c r="P37" s="50">
        <f>P35</f>
        <v>1</v>
      </c>
      <c r="Q37" s="51">
        <f>L37*P37</f>
        <v>1291.0363636363636</v>
      </c>
      <c r="R37" s="3"/>
      <c r="S37" s="3"/>
    </row>
    <row r="38" spans="1:19" ht="15.75" thickBot="1">
      <c r="A38" s="93"/>
      <c r="B38" s="94"/>
      <c r="C38" s="94"/>
      <c r="D38" s="14"/>
      <c r="E38" s="52"/>
      <c r="F38" s="53"/>
      <c r="G38" s="52"/>
      <c r="H38" s="54"/>
      <c r="I38" s="55"/>
      <c r="J38" s="56"/>
      <c r="K38" s="52"/>
      <c r="L38" s="57"/>
      <c r="M38" s="58"/>
      <c r="N38" s="59"/>
      <c r="O38" s="60"/>
      <c r="P38" s="61"/>
      <c r="Q38" s="62"/>
      <c r="R38" s="3"/>
      <c r="S38" s="3"/>
    </row>
    <row r="39" spans="1:19" ht="15.75" thickBot="1">
      <c r="A39" s="203" t="str">
        <f>'NZ-Preis 0,30'!A39:C39</f>
        <v>Produktbroschüre</v>
      </c>
      <c r="B39" s="204"/>
      <c r="C39" s="205"/>
      <c r="D39" s="78"/>
      <c r="E39" s="91">
        <f>'NZ-Preis 0,30'!E39</f>
        <v>8848</v>
      </c>
      <c r="F39" s="89">
        <f>E39/D2</f>
        <v>160.87272727272727</v>
      </c>
      <c r="G39" s="91">
        <f>'NZ-Preis 0,30'!G39</f>
        <v>1213</v>
      </c>
      <c r="H39" s="90">
        <f>G39/F39</f>
        <v>7.5401220614828208</v>
      </c>
      <c r="I39" s="47">
        <f>Q39/G39</f>
        <v>0.14554448025181743</v>
      </c>
      <c r="J39" s="95"/>
      <c r="K39" s="91">
        <f>'NZ-Preis 0,30'!K39</f>
        <v>9710</v>
      </c>
      <c r="L39" s="96">
        <f>K39/D2</f>
        <v>176.54545454545453</v>
      </c>
      <c r="M39" s="48">
        <f>(L39*100/F39)-100</f>
        <v>9.7423146473779241</v>
      </c>
      <c r="N39" s="91">
        <f>'NZ-Preis 0,30'!N39</f>
        <v>1457</v>
      </c>
      <c r="O39" s="49">
        <f>N39/L39</f>
        <v>8.2528321318228635</v>
      </c>
      <c r="P39" s="50">
        <f>P37</f>
        <v>1</v>
      </c>
      <c r="Q39" s="51">
        <f>L39*P39</f>
        <v>176.54545454545453</v>
      </c>
      <c r="R39" s="3"/>
      <c r="S39" s="3"/>
    </row>
    <row r="40" spans="1:19" ht="15.75" thickBot="1">
      <c r="A40" s="93"/>
      <c r="B40" s="94"/>
      <c r="C40" s="94"/>
      <c r="D40" s="14"/>
      <c r="E40" s="52"/>
      <c r="F40" s="53"/>
      <c r="G40" s="52"/>
      <c r="H40" s="54"/>
      <c r="I40" s="55"/>
      <c r="J40" s="56"/>
      <c r="K40" s="52"/>
      <c r="L40" s="57"/>
      <c r="M40" s="58"/>
      <c r="N40" s="59"/>
      <c r="O40" s="60"/>
      <c r="P40" s="61"/>
      <c r="Q40" s="62"/>
      <c r="R40" s="3"/>
      <c r="S40" s="3"/>
    </row>
    <row r="41" spans="1:19" ht="15.75" thickBot="1">
      <c r="A41" s="203" t="str">
        <f>'NZ-Preis 0,30'!A41:C41</f>
        <v>Preisliste - Technische Komponenten</v>
      </c>
      <c r="B41" s="204"/>
      <c r="C41" s="205"/>
      <c r="D41" s="78"/>
      <c r="E41" s="91">
        <f>'NZ-Preis 0,30'!E41</f>
        <v>41595</v>
      </c>
      <c r="F41" s="89">
        <f>E41/D2</f>
        <v>756.27272727272725</v>
      </c>
      <c r="G41" s="91">
        <f>'NZ-Preis 0,30'!G41</f>
        <v>5290</v>
      </c>
      <c r="H41" s="90">
        <f>G41/F41</f>
        <v>6.9948311095083548</v>
      </c>
      <c r="I41" s="47">
        <f>Q41/G41</f>
        <v>0.17985908231654923</v>
      </c>
      <c r="J41" s="95"/>
      <c r="K41" s="91">
        <f>'NZ-Preis 0,30'!K41</f>
        <v>52330</v>
      </c>
      <c r="L41" s="96">
        <f>K41/D2</f>
        <v>951.4545454545455</v>
      </c>
      <c r="M41" s="48">
        <f>(L41*100/F41)-100</f>
        <v>25.80839043154225</v>
      </c>
      <c r="N41" s="91">
        <f>'NZ-Preis 0,30'!N41</f>
        <v>7999</v>
      </c>
      <c r="O41" s="49">
        <f>N41/L41</f>
        <v>8.40712784253774</v>
      </c>
      <c r="P41" s="50">
        <f>P39</f>
        <v>1</v>
      </c>
      <c r="Q41" s="51">
        <f>L41*P41</f>
        <v>951.4545454545455</v>
      </c>
      <c r="R41" s="3"/>
      <c r="S41" s="3"/>
    </row>
    <row r="42" spans="1:19" ht="15.75" thickBot="1">
      <c r="A42" s="93"/>
      <c r="B42" s="94"/>
      <c r="C42" s="94"/>
      <c r="D42" s="14"/>
      <c r="E42" s="52"/>
      <c r="F42" s="53"/>
      <c r="G42" s="52"/>
      <c r="H42" s="54"/>
      <c r="I42" s="55"/>
      <c r="J42" s="56"/>
      <c r="K42" s="52"/>
      <c r="L42" s="57"/>
      <c r="M42" s="58"/>
      <c r="N42" s="59"/>
      <c r="O42" s="60"/>
      <c r="P42" s="61"/>
      <c r="Q42" s="62"/>
      <c r="R42" s="3"/>
      <c r="S42" s="3"/>
    </row>
    <row r="43" spans="1:19" ht="15.75" thickBot="1">
      <c r="A43" s="203" t="str">
        <f>'NZ-Preis 0,30'!A43:C43</f>
        <v>Firmenbroschüre</v>
      </c>
      <c r="B43" s="204"/>
      <c r="C43" s="205"/>
      <c r="D43" s="78"/>
      <c r="E43" s="91">
        <f>'NZ-Preis 0,30'!E43</f>
        <v>13731</v>
      </c>
      <c r="F43" s="89">
        <f>E43/D2</f>
        <v>249.65454545454546</v>
      </c>
      <c r="G43" s="91">
        <f>'NZ-Preis 0,30'!G43</f>
        <v>1845</v>
      </c>
      <c r="H43" s="90">
        <f>G43/F43</f>
        <v>7.390211929211274</v>
      </c>
      <c r="I43" s="47">
        <f>Q43/G43</f>
        <v>0.15883715200788373</v>
      </c>
      <c r="J43" s="95"/>
      <c r="K43" s="91">
        <f>'NZ-Preis 0,30'!K43</f>
        <v>16118</v>
      </c>
      <c r="L43" s="96">
        <f>K43/D2</f>
        <v>293.05454545454546</v>
      </c>
      <c r="M43" s="48">
        <f>(L43*100/F43)-100</f>
        <v>17.384021557060677</v>
      </c>
      <c r="N43" s="91">
        <f>'NZ-Preis 0,30'!N43</f>
        <v>2350</v>
      </c>
      <c r="O43" s="49">
        <f>N43/L43</f>
        <v>8.0189849857302384</v>
      </c>
      <c r="P43" s="50">
        <f>P41</f>
        <v>1</v>
      </c>
      <c r="Q43" s="51">
        <f>L43*P43</f>
        <v>293.05454545454546</v>
      </c>
      <c r="R43" s="3"/>
      <c r="S43" s="3"/>
    </row>
    <row r="44" spans="1:19">
      <c r="A44" s="7"/>
      <c r="B44" s="8"/>
      <c r="C44" s="8"/>
      <c r="D44" s="15"/>
      <c r="E44" s="66"/>
      <c r="F44" s="67"/>
      <c r="G44" s="66"/>
      <c r="H44" s="68"/>
      <c r="I44" s="69"/>
      <c r="J44" s="70"/>
      <c r="K44" s="66"/>
      <c r="L44" s="71"/>
      <c r="M44" s="72"/>
      <c r="N44" s="73"/>
      <c r="O44" s="74"/>
      <c r="P44" s="75"/>
      <c r="Q44" s="76"/>
      <c r="R44" s="3"/>
      <c r="S44" s="3"/>
    </row>
    <row r="45" spans="1:19">
      <c r="A45" s="9"/>
      <c r="B45" s="9"/>
      <c r="C45" s="9"/>
      <c r="D45" s="3"/>
      <c r="E45" s="6"/>
      <c r="F45" s="77"/>
      <c r="G45" s="6"/>
      <c r="H45" s="78"/>
      <c r="I45" s="79"/>
      <c r="J45" s="79"/>
      <c r="K45" s="6"/>
      <c r="L45" s="80"/>
      <c r="M45" s="3"/>
      <c r="N45" s="6"/>
      <c r="O45" s="6"/>
      <c r="P45" s="81"/>
      <c r="Q45" s="82"/>
      <c r="R45" s="3"/>
      <c r="S45" s="3"/>
    </row>
    <row r="46" spans="1:19">
      <c r="A46" s="9"/>
      <c r="B46" s="9"/>
      <c r="C46" s="9"/>
      <c r="D46" s="3"/>
      <c r="E46" s="6"/>
      <c r="F46" s="77"/>
      <c r="G46" s="6"/>
      <c r="H46" s="78"/>
      <c r="I46" s="79"/>
      <c r="J46" s="79"/>
      <c r="K46" s="6"/>
      <c r="L46" s="3"/>
      <c r="M46" s="3"/>
      <c r="N46" s="6"/>
      <c r="O46" s="6"/>
      <c r="P46" s="81"/>
      <c r="Q46" s="82"/>
      <c r="R46" s="3"/>
      <c r="S46" s="3"/>
    </row>
    <row r="47" spans="1:19" ht="15.75" thickBot="1">
      <c r="A47" s="106"/>
      <c r="B47" s="106"/>
      <c r="C47" s="106"/>
      <c r="D47" s="6"/>
      <c r="E47" s="6"/>
      <c r="F47" s="77"/>
      <c r="G47" s="6"/>
      <c r="H47" s="78"/>
      <c r="I47" s="79"/>
      <c r="J47" s="79"/>
      <c r="K47" s="6"/>
      <c r="L47" s="3"/>
      <c r="M47" s="3"/>
      <c r="N47" s="6"/>
      <c r="O47" s="6"/>
      <c r="P47" s="81"/>
      <c r="Q47" s="82"/>
      <c r="R47" s="3"/>
      <c r="S47" s="3"/>
    </row>
    <row r="48" spans="1:19" ht="15.75">
      <c r="A48" s="103" t="s">
        <v>41</v>
      </c>
      <c r="B48" s="101"/>
      <c r="C48" s="101"/>
      <c r="D48" s="101"/>
      <c r="E48" s="101"/>
      <c r="F48" s="101"/>
      <c r="G48" s="115">
        <f>D1</f>
        <v>1</v>
      </c>
      <c r="H48" s="107"/>
      <c r="I48" s="3"/>
      <c r="J48" s="83"/>
      <c r="K48" s="6"/>
      <c r="L48" s="77"/>
      <c r="M48" s="77"/>
      <c r="N48" s="6"/>
      <c r="O48" s="6"/>
      <c r="P48" s="81"/>
      <c r="Q48" s="82"/>
      <c r="R48" s="3"/>
      <c r="S48" s="3"/>
    </row>
    <row r="49" spans="1:19" ht="16.5" thickBot="1">
      <c r="A49" s="117" t="s">
        <v>72</v>
      </c>
      <c r="B49" s="100"/>
      <c r="C49" s="100"/>
      <c r="D49" s="100"/>
      <c r="E49" s="111"/>
      <c r="F49" s="100"/>
      <c r="G49" s="116">
        <f>(I5+I7+I9+I11+I13+I15+I17+I19+I21+I23+I25+I27+I29+I31+I33+I35+I37+I39+I41+I43)/20</f>
        <v>0.15890111997541861</v>
      </c>
      <c r="H49" s="112"/>
      <c r="I49" s="83"/>
      <c r="J49" s="83"/>
      <c r="K49" s="6"/>
      <c r="L49" s="77"/>
      <c r="M49" s="77"/>
      <c r="N49" s="6"/>
      <c r="O49" s="6"/>
      <c r="P49" s="81"/>
      <c r="Q49" s="82"/>
      <c r="R49" s="3"/>
      <c r="S49" s="3"/>
    </row>
    <row r="50" spans="1:19" ht="15.75">
      <c r="A50" s="101" t="s">
        <v>37</v>
      </c>
      <c r="B50" s="101"/>
      <c r="C50" s="101"/>
      <c r="D50" s="101"/>
      <c r="E50" s="101"/>
      <c r="F50" s="101"/>
      <c r="G50" s="102">
        <f>(H5+H7+H9+H11+H13+H15+H17+H19+H21+H23+H25+H27+H29+H31+H33+H35+H37+H39+H41+H43)/20</f>
        <v>7.1095769696855671</v>
      </c>
      <c r="H50" s="110"/>
      <c r="I50" s="83"/>
      <c r="J50" s="83"/>
      <c r="K50" s="6"/>
      <c r="L50" s="77"/>
      <c r="M50" s="77"/>
      <c r="N50" s="6"/>
      <c r="O50" s="6"/>
      <c r="P50" s="81"/>
      <c r="Q50" s="82"/>
      <c r="R50" s="3"/>
      <c r="S50" s="3"/>
    </row>
    <row r="51" spans="1:19" ht="15.75">
      <c r="A51" s="100" t="s">
        <v>38</v>
      </c>
      <c r="B51" s="100"/>
      <c r="C51" s="100"/>
      <c r="D51" s="100"/>
      <c r="E51" s="100"/>
      <c r="F51" s="100"/>
      <c r="G51" s="113">
        <f>(O5+O7+O9+O11+O13+O15+O17+O19+O21+O23+O25+O27+O29+O31+O33+O35+O37+O39+O41+O43)/20</f>
        <v>8.2523414294786512</v>
      </c>
      <c r="H51" s="100"/>
      <c r="I51" s="79"/>
      <c r="J51" s="79"/>
      <c r="K51" s="6"/>
      <c r="L51" s="3"/>
      <c r="M51" s="3"/>
      <c r="N51" s="84"/>
      <c r="O51" s="84"/>
      <c r="P51" s="81"/>
      <c r="Q51" s="82"/>
      <c r="R51" s="3"/>
      <c r="S51" s="3"/>
    </row>
    <row r="52" spans="1:19" ht="15.75">
      <c r="A52" s="101" t="s">
        <v>39</v>
      </c>
      <c r="B52" s="101"/>
      <c r="C52" s="101"/>
      <c r="D52" s="101"/>
      <c r="E52" s="101"/>
      <c r="F52" s="101"/>
      <c r="G52" s="102">
        <f>(M5+M7+M9+M11+M13+M15+M17+M19+M21+M23+M25+M27+M29+M31+M33+M35+M37+M39+M41+M43)/20</f>
        <v>12.746890055746025</v>
      </c>
      <c r="H52" s="101" t="s">
        <v>3</v>
      </c>
      <c r="I52" s="79"/>
      <c r="J52" s="79"/>
      <c r="K52" s="6"/>
      <c r="L52" s="85"/>
      <c r="M52" s="85"/>
      <c r="N52" s="6"/>
      <c r="O52" s="6"/>
      <c r="P52" s="81"/>
      <c r="Q52" s="82"/>
      <c r="R52" s="3"/>
      <c r="S52" s="3"/>
    </row>
    <row r="53" spans="1:19">
      <c r="A53" s="3"/>
      <c r="B53" s="3"/>
      <c r="C53" s="3"/>
      <c r="D53" s="3"/>
      <c r="E53" s="3"/>
      <c r="F53" s="3"/>
      <c r="G53" s="114"/>
      <c r="H53" s="3"/>
      <c r="I53" s="79"/>
      <c r="J53" s="79"/>
      <c r="K53" s="6"/>
      <c r="L53" s="77"/>
      <c r="M53" s="77"/>
      <c r="N53" s="6"/>
      <c r="O53" s="6"/>
      <c r="P53" s="81"/>
      <c r="Q53" s="82"/>
      <c r="R53" s="3"/>
      <c r="S53" s="3"/>
    </row>
    <row r="54" spans="1:19" ht="15.75">
      <c r="A54" s="103"/>
      <c r="B54" s="103"/>
      <c r="C54" s="103"/>
      <c r="D54" s="101"/>
      <c r="E54" s="101"/>
      <c r="F54" s="104"/>
      <c r="G54" s="105"/>
      <c r="H54" s="101"/>
      <c r="I54" s="79"/>
      <c r="J54" s="79"/>
      <c r="K54" s="6"/>
      <c r="L54" s="77"/>
      <c r="M54" s="77"/>
      <c r="N54" s="6"/>
      <c r="O54" s="6"/>
      <c r="P54" s="81"/>
      <c r="Q54" s="82"/>
      <c r="R54" s="3"/>
      <c r="S54" s="3"/>
    </row>
    <row r="55" spans="1:19" ht="15.75">
      <c r="A55" s="97"/>
      <c r="B55" s="97"/>
      <c r="C55" s="97"/>
      <c r="D55" s="97"/>
      <c r="E55" s="97"/>
      <c r="F55" s="97"/>
      <c r="G55" s="99"/>
      <c r="H55" s="97"/>
      <c r="I55" s="3"/>
      <c r="J55" s="3"/>
      <c r="K55" s="3"/>
      <c r="L55" s="3"/>
      <c r="M55" s="3"/>
      <c r="N55" s="3"/>
      <c r="O55" s="3"/>
      <c r="P55" s="3"/>
      <c r="Q55" s="3"/>
      <c r="R55" s="3"/>
      <c r="S55" s="3"/>
    </row>
    <row r="56" spans="1:19" ht="15.75">
      <c r="A56" s="101" t="s">
        <v>73</v>
      </c>
      <c r="B56" s="101"/>
      <c r="C56" s="101"/>
      <c r="D56" s="101"/>
      <c r="E56" s="101"/>
      <c r="F56" s="101"/>
      <c r="G56" s="102">
        <f>G49*G50*20</f>
        <v>22.59439486068959</v>
      </c>
      <c r="H56" s="108" t="s">
        <v>4</v>
      </c>
      <c r="I56" s="3"/>
      <c r="J56" s="3"/>
      <c r="K56" s="3"/>
      <c r="L56" s="3"/>
      <c r="M56" s="3"/>
      <c r="N56" s="3"/>
      <c r="O56" s="3"/>
      <c r="P56" s="3"/>
      <c r="Q56" s="3"/>
      <c r="R56" s="3"/>
      <c r="S56" s="3"/>
    </row>
    <row r="57" spans="1:19" ht="15.75">
      <c r="A57" s="97" t="s">
        <v>74</v>
      </c>
      <c r="B57" s="97"/>
      <c r="C57" s="97"/>
      <c r="D57" s="97"/>
      <c r="E57" s="97"/>
      <c r="F57" s="97"/>
      <c r="G57" s="98">
        <f>G50*G49*25</f>
        <v>28.242993575861984</v>
      </c>
      <c r="H57" s="109" t="s">
        <v>4</v>
      </c>
      <c r="I57" s="3"/>
      <c r="J57" s="3"/>
      <c r="K57" s="3"/>
      <c r="L57" s="3"/>
      <c r="M57" s="3"/>
      <c r="N57" s="3"/>
      <c r="O57" s="3"/>
      <c r="P57" s="3"/>
      <c r="Q57" s="3"/>
      <c r="R57" s="3"/>
      <c r="S57" s="3"/>
    </row>
    <row r="58" spans="1:19" ht="15.75">
      <c r="A58" s="101" t="s">
        <v>75</v>
      </c>
      <c r="B58" s="101"/>
      <c r="C58" s="101"/>
      <c r="D58" s="101"/>
      <c r="E58" s="101"/>
      <c r="F58" s="101"/>
      <c r="G58" s="102">
        <f>G50*G49*30</f>
        <v>33.891592291034385</v>
      </c>
      <c r="H58" s="108" t="s">
        <v>4</v>
      </c>
      <c r="I58" s="3"/>
      <c r="J58" s="3"/>
      <c r="K58" s="3"/>
      <c r="L58" s="3"/>
      <c r="M58" s="3"/>
      <c r="N58" s="3"/>
      <c r="O58" s="3"/>
      <c r="P58" s="3"/>
      <c r="Q58" s="3"/>
      <c r="R58" s="3"/>
      <c r="S58" s="3"/>
    </row>
    <row r="59" spans="1:19" ht="15.75">
      <c r="A59" s="97" t="s">
        <v>76</v>
      </c>
      <c r="B59" s="97"/>
      <c r="C59" s="97"/>
      <c r="D59" s="97"/>
      <c r="E59" s="97"/>
      <c r="F59" s="97"/>
      <c r="G59" s="98">
        <f>G50*G49*35</f>
        <v>39.540191006206783</v>
      </c>
      <c r="H59" s="109" t="s">
        <v>4</v>
      </c>
      <c r="I59" s="3"/>
      <c r="J59" s="3"/>
      <c r="K59" s="3"/>
      <c r="L59" s="3"/>
      <c r="M59" s="3"/>
      <c r="N59" s="3"/>
      <c r="O59" s="3"/>
      <c r="P59" s="3"/>
      <c r="Q59" s="3"/>
      <c r="R59" s="3"/>
      <c r="S59" s="3"/>
    </row>
    <row r="60" spans="1:19" ht="15.75">
      <c r="A60" s="101" t="s">
        <v>77</v>
      </c>
      <c r="B60" s="101"/>
      <c r="C60" s="101"/>
      <c r="D60" s="101"/>
      <c r="E60" s="101"/>
      <c r="F60" s="101"/>
      <c r="G60" s="102">
        <f>G50*G49*40</f>
        <v>45.18878972137918</v>
      </c>
      <c r="H60" s="108" t="s">
        <v>4</v>
      </c>
      <c r="I60" s="3"/>
      <c r="J60" s="3"/>
      <c r="K60" s="3"/>
      <c r="L60" s="3"/>
      <c r="M60" s="3"/>
      <c r="N60" s="3"/>
      <c r="O60" s="3"/>
      <c r="P60" s="3"/>
      <c r="Q60" s="3"/>
      <c r="R60" s="3"/>
      <c r="S60" s="3"/>
    </row>
    <row r="61" spans="1:19" s="120" customFormat="1" ht="15.75">
      <c r="A61" s="97" t="s">
        <v>78</v>
      </c>
      <c r="B61" s="100"/>
      <c r="C61" s="100"/>
      <c r="D61" s="100"/>
      <c r="E61" s="100"/>
      <c r="F61" s="100"/>
      <c r="G61" s="113">
        <f>G50*G49*45</f>
        <v>50.837388436551571</v>
      </c>
      <c r="H61" s="118" t="s">
        <v>4</v>
      </c>
      <c r="I61" s="129"/>
      <c r="J61" s="129"/>
      <c r="K61" s="129"/>
      <c r="L61" s="129"/>
      <c r="M61" s="129"/>
      <c r="N61" s="129"/>
      <c r="O61" s="129"/>
      <c r="P61" s="129"/>
      <c r="Q61" s="129"/>
      <c r="R61" s="129"/>
      <c r="S61" s="129"/>
    </row>
    <row r="62" spans="1:19" ht="15.75">
      <c r="A62" s="101" t="s">
        <v>79</v>
      </c>
      <c r="B62" s="101"/>
      <c r="C62" s="101"/>
      <c r="D62" s="101"/>
      <c r="E62" s="101"/>
      <c r="F62" s="101"/>
      <c r="G62" s="119">
        <f>G50*G49*50</f>
        <v>56.485987151723968</v>
      </c>
      <c r="H62" s="108" t="s">
        <v>4</v>
      </c>
      <c r="I62" s="3"/>
      <c r="J62" s="3"/>
      <c r="K62" s="3"/>
      <c r="L62" s="3"/>
      <c r="M62" s="3"/>
      <c r="N62" s="3"/>
      <c r="O62" s="3"/>
      <c r="P62" s="3"/>
      <c r="Q62" s="3"/>
      <c r="R62" s="3"/>
      <c r="S62" s="3"/>
    </row>
    <row r="63" spans="1:19">
      <c r="A63" s="6"/>
      <c r="B63" s="6"/>
      <c r="C63" s="6"/>
      <c r="D63" s="6"/>
      <c r="E63" s="6"/>
      <c r="F63" s="6"/>
      <c r="G63" s="6"/>
      <c r="H63" s="78"/>
      <c r="I63" s="3"/>
      <c r="J63" s="3"/>
      <c r="K63" s="3"/>
      <c r="L63" s="3"/>
      <c r="M63" s="3"/>
      <c r="N63" s="3"/>
      <c r="O63" s="3"/>
      <c r="P63" s="3"/>
      <c r="Q63" s="3"/>
      <c r="R63" s="3"/>
      <c r="S63" s="3"/>
    </row>
    <row r="64" spans="1:19">
      <c r="A64" s="10" t="s">
        <v>42</v>
      </c>
      <c r="B64" s="3"/>
      <c r="C64" s="3"/>
      <c r="D64" s="3"/>
      <c r="E64" s="3"/>
      <c r="F64" s="3"/>
      <c r="G64" s="3"/>
      <c r="H64" s="10"/>
      <c r="I64" s="3"/>
      <c r="J64" s="3"/>
      <c r="K64" s="3"/>
      <c r="L64" s="3"/>
      <c r="M64" s="3"/>
      <c r="N64" s="3"/>
      <c r="O64" s="3"/>
      <c r="P64" s="3"/>
      <c r="Q64" s="3"/>
      <c r="R64" s="3"/>
      <c r="S64" s="3"/>
    </row>
    <row r="65" spans="1:19">
      <c r="A65" s="10"/>
      <c r="B65" s="3"/>
      <c r="C65" s="3"/>
      <c r="D65" s="3"/>
      <c r="E65" s="3"/>
      <c r="F65" s="3"/>
      <c r="G65" s="3"/>
      <c r="H65" s="10"/>
      <c r="I65" s="3"/>
      <c r="J65" s="3"/>
      <c r="K65" s="3"/>
      <c r="L65" s="3"/>
      <c r="M65" s="3"/>
      <c r="N65" s="3"/>
      <c r="O65" s="3"/>
      <c r="P65" s="3"/>
      <c r="Q65" s="3"/>
      <c r="R65" s="3"/>
      <c r="S65" s="3"/>
    </row>
    <row r="66" spans="1:19">
      <c r="A66" s="10"/>
      <c r="B66" s="3"/>
      <c r="C66" s="3"/>
      <c r="D66" s="3"/>
      <c r="E66" s="3"/>
      <c r="F66" s="3"/>
      <c r="G66" s="3"/>
      <c r="H66" s="10"/>
      <c r="I66" s="3"/>
      <c r="J66" s="3"/>
      <c r="K66" s="3"/>
      <c r="L66" s="3"/>
      <c r="M66" s="3"/>
      <c r="N66" s="3"/>
      <c r="O66" s="3"/>
      <c r="P66" s="3"/>
      <c r="Q66" s="3"/>
      <c r="R66" s="3"/>
      <c r="S66" s="3"/>
    </row>
    <row r="67" spans="1:19">
      <c r="A67" s="10"/>
      <c r="B67" s="3"/>
      <c r="C67" s="3"/>
      <c r="D67" s="3"/>
      <c r="E67" s="3"/>
      <c r="F67" s="3"/>
      <c r="G67" s="3"/>
      <c r="H67" s="10"/>
      <c r="I67" s="3"/>
      <c r="J67" s="3"/>
      <c r="K67" s="3"/>
      <c r="L67" s="3"/>
      <c r="M67" s="3"/>
      <c r="N67" s="3"/>
      <c r="O67" s="3"/>
      <c r="P67" s="3"/>
      <c r="Q67" s="3"/>
      <c r="R67" s="3"/>
      <c r="S67" s="3"/>
    </row>
    <row r="68" spans="1:19">
      <c r="A68" s="3"/>
      <c r="B68" s="3"/>
      <c r="C68" s="3"/>
      <c r="D68" s="3"/>
      <c r="E68" s="3"/>
      <c r="F68" s="3"/>
      <c r="G68" s="3"/>
      <c r="H68" s="10"/>
      <c r="I68" s="3"/>
      <c r="J68" s="3"/>
      <c r="K68" s="3"/>
      <c r="L68" s="3"/>
      <c r="M68" s="3"/>
      <c r="N68" s="3"/>
      <c r="O68" s="3"/>
      <c r="P68" s="3"/>
      <c r="Q68" s="3"/>
      <c r="R68" s="3"/>
      <c r="S68" s="3"/>
    </row>
    <row r="69" spans="1:19">
      <c r="A69" s="3"/>
      <c r="B69" s="3"/>
      <c r="C69" s="3"/>
      <c r="D69" s="3"/>
      <c r="E69" s="3"/>
      <c r="F69" s="3"/>
      <c r="G69" s="3"/>
      <c r="H69" s="10"/>
      <c r="I69" s="3"/>
      <c r="J69" s="3"/>
      <c r="K69" s="3"/>
      <c r="L69" s="3"/>
      <c r="M69" s="3"/>
      <c r="N69" s="3"/>
      <c r="O69" s="3"/>
      <c r="P69" s="3"/>
      <c r="Q69" s="3"/>
      <c r="R69" s="3"/>
      <c r="S69" s="3"/>
    </row>
    <row r="70" spans="1:19">
      <c r="A70" s="3"/>
      <c r="B70" s="3"/>
      <c r="C70" s="3"/>
      <c r="D70" s="3"/>
      <c r="E70" s="3"/>
      <c r="F70" s="3"/>
      <c r="G70" s="3"/>
      <c r="H70" s="10"/>
      <c r="I70" s="3"/>
      <c r="J70" s="3"/>
      <c r="K70" s="3"/>
      <c r="L70" s="3"/>
      <c r="M70" s="3"/>
      <c r="N70" s="3"/>
      <c r="O70" s="3"/>
      <c r="P70" s="3"/>
      <c r="Q70" s="3"/>
      <c r="R70" s="3"/>
      <c r="S70" s="3"/>
    </row>
    <row r="71" spans="1:19">
      <c r="A71" s="3"/>
      <c r="B71" s="3"/>
      <c r="C71" s="3"/>
      <c r="D71" s="3"/>
      <c r="E71" s="3"/>
      <c r="F71" s="3"/>
      <c r="G71" s="3"/>
      <c r="H71" s="10"/>
      <c r="I71" s="3"/>
      <c r="J71" s="3"/>
      <c r="K71" s="3"/>
      <c r="L71" s="3"/>
      <c r="M71" s="3"/>
      <c r="N71" s="3"/>
      <c r="O71" s="3"/>
      <c r="P71" s="3"/>
      <c r="Q71" s="3"/>
      <c r="R71" s="3"/>
      <c r="S71" s="3"/>
    </row>
    <row r="72" spans="1:19">
      <c r="A72" s="3"/>
      <c r="B72" s="3"/>
      <c r="C72" s="3"/>
      <c r="D72" s="3"/>
      <c r="E72" s="3"/>
      <c r="F72" s="3"/>
      <c r="G72" s="3"/>
      <c r="H72" s="10"/>
      <c r="I72" s="3"/>
      <c r="J72" s="3"/>
      <c r="K72" s="3"/>
      <c r="L72" s="3"/>
      <c r="M72" s="3"/>
      <c r="N72" s="3"/>
      <c r="O72" s="3"/>
      <c r="P72" s="3"/>
      <c r="Q72" s="3"/>
      <c r="R72" s="3"/>
      <c r="S72" s="3"/>
    </row>
    <row r="73" spans="1:19">
      <c r="A73" s="3"/>
      <c r="B73" s="3"/>
      <c r="C73" s="3"/>
      <c r="D73" s="3"/>
      <c r="E73" s="3"/>
      <c r="F73" s="3"/>
      <c r="G73" s="3"/>
      <c r="H73" s="10"/>
      <c r="I73" s="3"/>
      <c r="J73" s="3"/>
      <c r="K73" s="3"/>
      <c r="L73" s="3"/>
      <c r="M73" s="3"/>
      <c r="N73" s="3"/>
      <c r="O73" s="3"/>
      <c r="P73" s="3"/>
      <c r="Q73" s="3"/>
      <c r="R73" s="3"/>
      <c r="S73" s="3"/>
    </row>
    <row r="74" spans="1:19">
      <c r="A74" s="3"/>
      <c r="B74" s="3"/>
      <c r="C74" s="3"/>
      <c r="D74" s="3"/>
      <c r="E74" s="3"/>
      <c r="F74" s="3"/>
      <c r="G74" s="3"/>
      <c r="H74" s="10"/>
      <c r="I74" s="3"/>
      <c r="J74" s="3"/>
      <c r="K74" s="3"/>
      <c r="L74" s="3"/>
      <c r="M74" s="3"/>
      <c r="N74" s="3"/>
      <c r="O74" s="3"/>
      <c r="P74" s="3"/>
      <c r="Q74" s="3"/>
      <c r="R74" s="3"/>
      <c r="S74" s="3"/>
    </row>
    <row r="75" spans="1:19">
      <c r="A75" s="3"/>
      <c r="B75" s="3"/>
      <c r="C75" s="3"/>
      <c r="D75" s="3"/>
      <c r="E75" s="3"/>
      <c r="F75" s="3"/>
      <c r="G75" s="3"/>
      <c r="H75" s="10"/>
      <c r="I75" s="3"/>
      <c r="J75" s="3"/>
      <c r="K75" s="3"/>
      <c r="L75" s="3"/>
      <c r="M75" s="3"/>
      <c r="N75" s="3"/>
      <c r="O75" s="3"/>
      <c r="P75" s="3"/>
      <c r="Q75" s="3"/>
      <c r="R75" s="3"/>
      <c r="S75" s="3"/>
    </row>
    <row r="76" spans="1:19">
      <c r="A76" s="3"/>
      <c r="B76" s="3"/>
      <c r="C76" s="3"/>
      <c r="D76" s="3"/>
      <c r="E76" s="3"/>
      <c r="F76" s="3"/>
      <c r="G76" s="3"/>
      <c r="H76" s="10"/>
      <c r="I76" s="3"/>
      <c r="J76" s="3"/>
      <c r="K76" s="3"/>
      <c r="L76" s="3"/>
      <c r="M76" s="3"/>
      <c r="N76" s="3"/>
      <c r="O76" s="3"/>
      <c r="P76" s="3"/>
      <c r="Q76" s="3"/>
      <c r="R76" s="3"/>
      <c r="S76" s="3"/>
    </row>
    <row r="77" spans="1:19">
      <c r="A77" s="3"/>
      <c r="B77" s="3"/>
      <c r="C77" s="3"/>
      <c r="D77" s="3"/>
      <c r="E77" s="3"/>
      <c r="F77" s="3"/>
      <c r="G77" s="3"/>
      <c r="H77" s="10"/>
      <c r="I77" s="3"/>
      <c r="J77" s="3"/>
      <c r="K77" s="3"/>
      <c r="L77" s="3"/>
      <c r="M77" s="3"/>
      <c r="N77" s="3"/>
      <c r="O77" s="3"/>
      <c r="P77" s="3"/>
      <c r="Q77" s="3"/>
      <c r="R77" s="3"/>
      <c r="S77" s="3"/>
    </row>
    <row r="78" spans="1:19">
      <c r="A78" s="3"/>
      <c r="B78" s="3"/>
      <c r="C78" s="3"/>
      <c r="D78" s="3"/>
      <c r="E78" s="3"/>
      <c r="F78" s="3"/>
      <c r="G78" s="3"/>
      <c r="H78" s="10"/>
      <c r="I78" s="3"/>
      <c r="J78" s="3"/>
      <c r="K78" s="3"/>
      <c r="L78" s="3"/>
      <c r="M78" s="3"/>
      <c r="N78" s="3"/>
      <c r="O78" s="3"/>
      <c r="P78" s="3"/>
      <c r="Q78" s="3"/>
      <c r="R78" s="3"/>
      <c r="S78" s="3"/>
    </row>
    <row r="79" spans="1:19">
      <c r="A79" s="3"/>
      <c r="B79" s="3"/>
      <c r="C79" s="3"/>
      <c r="D79" s="3"/>
      <c r="E79" s="3"/>
      <c r="F79" s="3"/>
      <c r="G79" s="3"/>
      <c r="H79" s="10"/>
      <c r="I79" s="3"/>
      <c r="J79" s="3"/>
      <c r="K79" s="3"/>
      <c r="L79" s="3"/>
      <c r="M79" s="3"/>
      <c r="N79" s="3"/>
      <c r="O79" s="3"/>
      <c r="P79" s="3"/>
      <c r="Q79" s="3"/>
      <c r="R79" s="3"/>
      <c r="S79" s="3"/>
    </row>
    <row r="80" spans="1:19">
      <c r="A80" s="3"/>
      <c r="B80" s="3"/>
      <c r="C80" s="3"/>
      <c r="D80" s="3"/>
      <c r="E80" s="3"/>
      <c r="F80" s="3"/>
      <c r="G80" s="3"/>
      <c r="H80" s="10"/>
      <c r="I80" s="3"/>
      <c r="J80" s="3"/>
      <c r="K80" s="3"/>
      <c r="L80" s="3"/>
      <c r="M80" s="3"/>
      <c r="N80" s="3"/>
      <c r="O80" s="3"/>
      <c r="P80" s="3"/>
      <c r="Q80" s="3"/>
      <c r="R80" s="3"/>
      <c r="S80" s="3"/>
    </row>
    <row r="81" spans="1:19">
      <c r="A81" s="3"/>
      <c r="B81" s="3"/>
      <c r="C81" s="3"/>
      <c r="D81" s="3"/>
      <c r="E81" s="3"/>
      <c r="F81" s="3"/>
      <c r="G81" s="3"/>
      <c r="H81" s="10"/>
      <c r="I81" s="3"/>
      <c r="J81" s="3"/>
      <c r="K81" s="3"/>
      <c r="L81" s="3"/>
      <c r="M81" s="3"/>
      <c r="N81" s="3"/>
      <c r="O81" s="3"/>
      <c r="P81" s="3"/>
      <c r="Q81" s="3"/>
      <c r="R81" s="3"/>
      <c r="S81" s="3"/>
    </row>
    <row r="82" spans="1:19">
      <c r="A82" s="3"/>
      <c r="B82" s="3"/>
      <c r="C82" s="3"/>
      <c r="D82" s="3"/>
      <c r="E82" s="3"/>
      <c r="F82" s="3"/>
      <c r="G82" s="3"/>
      <c r="H82" s="10"/>
      <c r="I82" s="3"/>
      <c r="J82" s="3"/>
      <c r="K82" s="3"/>
      <c r="L82" s="3"/>
      <c r="M82" s="3"/>
      <c r="N82" s="3"/>
      <c r="O82" s="3"/>
      <c r="P82" s="3"/>
      <c r="Q82" s="3"/>
      <c r="R82" s="3"/>
      <c r="S82" s="3"/>
    </row>
    <row r="83" spans="1:19">
      <c r="A83" s="3"/>
      <c r="B83" s="3"/>
      <c r="C83" s="3"/>
      <c r="D83" s="3"/>
      <c r="E83" s="3"/>
      <c r="F83" s="3"/>
      <c r="G83" s="3"/>
      <c r="H83" s="10"/>
      <c r="I83" s="3"/>
      <c r="J83" s="3"/>
      <c r="K83" s="3"/>
      <c r="L83" s="3"/>
      <c r="M83" s="3"/>
      <c r="N83" s="3"/>
      <c r="O83" s="3"/>
      <c r="P83" s="3"/>
      <c r="Q83" s="3"/>
      <c r="R83" s="3"/>
      <c r="S83" s="3"/>
    </row>
    <row r="84" spans="1:19">
      <c r="A84" s="3"/>
      <c r="B84" s="3"/>
      <c r="C84" s="3"/>
      <c r="D84" s="3"/>
      <c r="E84" s="3"/>
      <c r="F84" s="3"/>
      <c r="G84" s="3"/>
      <c r="H84" s="10"/>
      <c r="I84" s="3"/>
      <c r="J84" s="3"/>
      <c r="K84" s="3"/>
      <c r="L84" s="3"/>
      <c r="M84" s="3"/>
      <c r="N84" s="3"/>
      <c r="O84" s="3"/>
      <c r="P84" s="3"/>
      <c r="Q84" s="3"/>
      <c r="R84" s="3"/>
      <c r="S84" s="3"/>
    </row>
    <row r="85" spans="1:19">
      <c r="A85" s="3"/>
      <c r="B85" s="3"/>
      <c r="C85" s="3"/>
      <c r="D85" s="3"/>
      <c r="E85" s="3"/>
      <c r="F85" s="3"/>
      <c r="G85" s="3"/>
      <c r="H85" s="10"/>
      <c r="I85" s="3"/>
      <c r="J85" s="3"/>
      <c r="K85" s="3"/>
      <c r="L85" s="3"/>
      <c r="M85" s="3"/>
      <c r="N85" s="3"/>
      <c r="O85" s="3"/>
      <c r="P85" s="3"/>
      <c r="Q85" s="3"/>
      <c r="R85" s="3"/>
      <c r="S85" s="3"/>
    </row>
    <row r="86" spans="1:19">
      <c r="A86" s="3"/>
      <c r="B86" s="3"/>
      <c r="C86" s="3"/>
      <c r="D86" s="3"/>
      <c r="E86" s="3"/>
      <c r="F86" s="3"/>
      <c r="G86" s="3"/>
      <c r="H86" s="10"/>
      <c r="I86" s="3"/>
      <c r="J86" s="3"/>
      <c r="K86" s="3"/>
      <c r="L86" s="3"/>
      <c r="M86" s="3"/>
      <c r="N86" s="3"/>
      <c r="O86" s="3"/>
      <c r="P86" s="3"/>
      <c r="Q86" s="3"/>
      <c r="R86" s="3"/>
      <c r="S86" s="3"/>
    </row>
    <row r="87" spans="1:19">
      <c r="A87" s="3"/>
      <c r="B87" s="3"/>
      <c r="C87" s="3"/>
      <c r="D87" s="3"/>
      <c r="E87" s="3"/>
      <c r="F87" s="3"/>
      <c r="G87" s="3"/>
      <c r="H87" s="10"/>
      <c r="I87" s="3"/>
      <c r="J87" s="3"/>
      <c r="K87" s="3"/>
      <c r="L87" s="3"/>
      <c r="M87" s="3"/>
      <c r="N87" s="3"/>
      <c r="O87" s="3"/>
      <c r="P87" s="3"/>
      <c r="Q87" s="3"/>
      <c r="R87" s="3"/>
      <c r="S87" s="3"/>
    </row>
    <row r="88" spans="1:19">
      <c r="A88" s="3"/>
      <c r="B88" s="3"/>
      <c r="C88" s="3"/>
      <c r="D88" s="3"/>
      <c r="E88" s="3"/>
      <c r="F88" s="3"/>
      <c r="G88" s="3"/>
      <c r="H88" s="10"/>
      <c r="I88" s="3"/>
      <c r="J88" s="3"/>
      <c r="K88" s="3"/>
      <c r="L88" s="3"/>
      <c r="M88" s="3"/>
      <c r="N88" s="3"/>
      <c r="O88" s="3"/>
      <c r="P88" s="3"/>
      <c r="Q88" s="3"/>
      <c r="R88" s="3"/>
      <c r="S88" s="3"/>
    </row>
    <row r="89" spans="1:19">
      <c r="A89" s="3"/>
      <c r="B89" s="3"/>
      <c r="C89" s="3"/>
      <c r="D89" s="3"/>
      <c r="E89" s="3"/>
      <c r="F89" s="3"/>
      <c r="G89" s="3"/>
      <c r="H89" s="10"/>
      <c r="I89" s="3"/>
      <c r="J89" s="3"/>
      <c r="K89" s="3"/>
      <c r="L89" s="3"/>
      <c r="M89" s="3"/>
      <c r="N89" s="3"/>
      <c r="O89" s="3"/>
      <c r="P89" s="3"/>
      <c r="Q89" s="3"/>
      <c r="R89" s="3"/>
      <c r="S89" s="3"/>
    </row>
    <row r="90" spans="1:19">
      <c r="A90" s="3"/>
      <c r="B90" s="3"/>
      <c r="C90" s="3"/>
      <c r="D90" s="3"/>
      <c r="E90" s="3"/>
      <c r="F90" s="3"/>
      <c r="G90" s="3"/>
      <c r="H90" s="10"/>
      <c r="I90" s="3"/>
      <c r="J90" s="3"/>
      <c r="K90" s="3"/>
      <c r="L90" s="3"/>
      <c r="M90" s="3"/>
      <c r="N90" s="3"/>
      <c r="O90" s="3"/>
      <c r="P90" s="3"/>
      <c r="Q90" s="3"/>
      <c r="R90" s="3"/>
      <c r="S90" s="3"/>
    </row>
    <row r="91" spans="1:19">
      <c r="A91" s="3"/>
      <c r="B91" s="3"/>
      <c r="C91" s="3"/>
      <c r="D91" s="3"/>
      <c r="E91" s="3"/>
      <c r="F91" s="3"/>
      <c r="G91" s="3"/>
      <c r="H91" s="10"/>
      <c r="I91" s="3"/>
      <c r="J91" s="3"/>
      <c r="K91" s="3"/>
      <c r="L91" s="3"/>
      <c r="M91" s="3"/>
      <c r="N91" s="3"/>
      <c r="O91" s="3"/>
      <c r="P91" s="3"/>
      <c r="Q91" s="3"/>
      <c r="R91" s="3"/>
      <c r="S91" s="3"/>
    </row>
    <row r="92" spans="1:19">
      <c r="A92" s="3"/>
      <c r="B92" s="3"/>
      <c r="C92" s="3"/>
      <c r="D92" s="3"/>
      <c r="E92" s="3"/>
      <c r="F92" s="3"/>
      <c r="G92" s="3"/>
      <c r="H92" s="10"/>
      <c r="I92" s="3"/>
      <c r="J92" s="3"/>
      <c r="K92" s="3"/>
      <c r="L92" s="3"/>
      <c r="M92" s="3"/>
      <c r="N92" s="3"/>
      <c r="O92" s="3"/>
      <c r="P92" s="3"/>
      <c r="Q92" s="3"/>
      <c r="R92" s="3"/>
      <c r="S92" s="3"/>
    </row>
    <row r="93" spans="1:19">
      <c r="A93" s="3"/>
      <c r="B93" s="3"/>
      <c r="C93" s="3"/>
      <c r="D93" s="3"/>
      <c r="E93" s="3"/>
      <c r="F93" s="3"/>
      <c r="G93" s="3"/>
      <c r="H93" s="10"/>
      <c r="I93" s="3"/>
      <c r="J93" s="3"/>
      <c r="K93" s="3"/>
      <c r="L93" s="3"/>
      <c r="M93" s="3"/>
      <c r="N93" s="3"/>
      <c r="O93" s="3"/>
      <c r="P93" s="3"/>
      <c r="Q93" s="3"/>
      <c r="R93" s="3"/>
      <c r="S93" s="3"/>
    </row>
    <row r="94" spans="1:19">
      <c r="A94" s="3"/>
      <c r="B94" s="3"/>
      <c r="C94" s="3"/>
      <c r="D94" s="3"/>
      <c r="E94" s="3"/>
      <c r="F94" s="3"/>
      <c r="G94" s="3"/>
      <c r="H94" s="10"/>
      <c r="I94" s="3"/>
      <c r="J94" s="3"/>
      <c r="K94" s="3"/>
      <c r="L94" s="3"/>
      <c r="M94" s="3"/>
      <c r="N94" s="3"/>
      <c r="O94" s="3"/>
      <c r="P94" s="3"/>
      <c r="Q94" s="3"/>
      <c r="R94" s="3"/>
      <c r="S94" s="3"/>
    </row>
    <row r="95" spans="1:19">
      <c r="A95" s="3"/>
      <c r="B95" s="3"/>
      <c r="C95" s="3"/>
      <c r="D95" s="3"/>
      <c r="E95" s="3"/>
      <c r="F95" s="3"/>
      <c r="G95" s="3"/>
      <c r="H95" s="10"/>
      <c r="I95" s="3"/>
      <c r="J95" s="3"/>
      <c r="K95" s="3"/>
      <c r="L95" s="3"/>
      <c r="M95" s="3"/>
      <c r="N95" s="3"/>
      <c r="O95" s="3"/>
      <c r="P95" s="3"/>
      <c r="Q95" s="3"/>
      <c r="R95" s="3"/>
      <c r="S95" s="3"/>
    </row>
    <row r="96" spans="1:19">
      <c r="A96" s="3"/>
      <c r="B96" s="3"/>
      <c r="C96" s="3"/>
      <c r="D96" s="3"/>
      <c r="E96" s="3"/>
      <c r="F96" s="3"/>
      <c r="G96" s="3"/>
      <c r="H96" s="10"/>
      <c r="I96" s="3"/>
      <c r="J96" s="3"/>
      <c r="K96" s="3"/>
      <c r="L96" s="3"/>
      <c r="M96" s="3"/>
      <c r="N96" s="3"/>
      <c r="O96" s="3"/>
      <c r="P96" s="3"/>
      <c r="Q96" s="3"/>
      <c r="R96" s="3"/>
      <c r="S96" s="3"/>
    </row>
    <row r="97" spans="1:19">
      <c r="A97" s="3"/>
      <c r="B97" s="3"/>
      <c r="C97" s="3"/>
      <c r="D97" s="3"/>
      <c r="E97" s="3"/>
      <c r="F97" s="3"/>
      <c r="G97" s="3"/>
      <c r="H97" s="10"/>
      <c r="I97" s="3"/>
      <c r="J97" s="3"/>
      <c r="K97" s="3"/>
      <c r="L97" s="3"/>
      <c r="M97" s="3"/>
      <c r="N97" s="3"/>
      <c r="O97" s="3"/>
      <c r="P97" s="3"/>
      <c r="Q97" s="3"/>
      <c r="R97" s="3"/>
      <c r="S97" s="3"/>
    </row>
    <row r="98" spans="1:19">
      <c r="A98" s="3"/>
      <c r="B98" s="3"/>
      <c r="C98" s="3"/>
      <c r="D98" s="3"/>
      <c r="E98" s="3"/>
      <c r="F98" s="3"/>
      <c r="G98" s="3"/>
      <c r="H98" s="10"/>
      <c r="I98" s="3"/>
      <c r="J98" s="3"/>
      <c r="K98" s="3"/>
      <c r="L98" s="3"/>
      <c r="M98" s="3"/>
      <c r="N98" s="3"/>
      <c r="O98" s="3"/>
      <c r="P98" s="3"/>
      <c r="Q98" s="3"/>
      <c r="R98" s="3"/>
      <c r="S98" s="3"/>
    </row>
    <row r="99" spans="1:19">
      <c r="A99" s="3"/>
      <c r="B99" s="3"/>
      <c r="C99" s="3"/>
      <c r="D99" s="3"/>
      <c r="E99" s="3"/>
      <c r="F99" s="3"/>
      <c r="G99" s="3"/>
      <c r="H99" s="10"/>
      <c r="I99" s="3"/>
      <c r="J99" s="3"/>
      <c r="K99" s="3"/>
      <c r="L99" s="3"/>
      <c r="M99" s="3"/>
      <c r="N99" s="3"/>
      <c r="O99" s="3"/>
      <c r="P99" s="3"/>
      <c r="Q99" s="3"/>
      <c r="R99" s="3"/>
      <c r="S99" s="3"/>
    </row>
    <row r="100" spans="1:19">
      <c r="A100" s="3"/>
      <c r="B100" s="3"/>
      <c r="C100" s="3"/>
      <c r="D100" s="3"/>
      <c r="E100" s="3"/>
      <c r="F100" s="3"/>
      <c r="G100" s="3"/>
      <c r="H100" s="10"/>
      <c r="I100" s="3"/>
      <c r="J100" s="3"/>
      <c r="K100" s="3"/>
      <c r="L100" s="3"/>
      <c r="M100" s="3"/>
      <c r="N100" s="3"/>
      <c r="O100" s="3"/>
      <c r="P100" s="3"/>
      <c r="Q100" s="3"/>
      <c r="R100" s="3"/>
      <c r="S100" s="3"/>
    </row>
    <row r="101" spans="1:19">
      <c r="A101" s="3"/>
      <c r="B101" s="3"/>
      <c r="C101" s="3"/>
      <c r="D101" s="3"/>
      <c r="E101" s="3"/>
      <c r="F101" s="3"/>
      <c r="G101" s="3"/>
      <c r="H101" s="10"/>
      <c r="I101" s="3"/>
      <c r="J101" s="3"/>
      <c r="K101" s="3"/>
      <c r="L101" s="3"/>
      <c r="M101" s="3"/>
      <c r="N101" s="3"/>
      <c r="O101" s="3"/>
      <c r="P101" s="3"/>
      <c r="Q101" s="3"/>
      <c r="R101" s="3"/>
      <c r="S101" s="3"/>
    </row>
    <row r="102" spans="1:19">
      <c r="A102" s="3"/>
      <c r="B102" s="3"/>
      <c r="C102" s="3"/>
      <c r="D102" s="3"/>
      <c r="E102" s="3"/>
      <c r="F102" s="3"/>
      <c r="G102" s="3"/>
      <c r="H102" s="10"/>
      <c r="I102" s="3"/>
      <c r="J102" s="3"/>
      <c r="K102" s="3"/>
      <c r="L102" s="3"/>
      <c r="M102" s="3"/>
      <c r="N102" s="3"/>
      <c r="O102" s="3"/>
      <c r="P102" s="3"/>
      <c r="Q102" s="3"/>
      <c r="R102" s="3"/>
      <c r="S102" s="3"/>
    </row>
    <row r="103" spans="1:19">
      <c r="A103" s="3"/>
      <c r="B103" s="3"/>
      <c r="C103" s="3"/>
      <c r="D103" s="3"/>
      <c r="E103" s="3"/>
      <c r="F103" s="3"/>
      <c r="G103" s="3"/>
      <c r="H103" s="10"/>
      <c r="I103" s="3"/>
      <c r="J103" s="3"/>
      <c r="K103" s="3"/>
      <c r="L103" s="3"/>
      <c r="M103" s="3"/>
      <c r="N103" s="3"/>
      <c r="O103" s="3"/>
      <c r="P103" s="3"/>
      <c r="Q103" s="3"/>
      <c r="R103" s="3"/>
      <c r="S103" s="3"/>
    </row>
    <row r="104" spans="1:19">
      <c r="A104" s="3"/>
      <c r="B104" s="3"/>
      <c r="C104" s="3"/>
      <c r="D104" s="3"/>
      <c r="E104" s="3"/>
      <c r="F104" s="3"/>
      <c r="G104" s="3"/>
      <c r="H104" s="10"/>
      <c r="I104" s="3"/>
      <c r="J104" s="3"/>
      <c r="K104" s="3"/>
      <c r="L104" s="3"/>
      <c r="M104" s="3"/>
      <c r="N104" s="3"/>
      <c r="O104" s="3"/>
      <c r="P104" s="3"/>
      <c r="Q104" s="3"/>
      <c r="R104" s="3"/>
      <c r="S104" s="3"/>
    </row>
    <row r="105" spans="1:19">
      <c r="A105" s="3"/>
      <c r="B105" s="3"/>
      <c r="C105" s="3"/>
      <c r="D105" s="3"/>
      <c r="E105" s="3"/>
      <c r="F105" s="3"/>
      <c r="G105" s="3"/>
      <c r="H105" s="10"/>
      <c r="I105" s="3"/>
      <c r="J105" s="3"/>
      <c r="K105" s="3"/>
      <c r="L105" s="3"/>
      <c r="M105" s="3"/>
      <c r="N105" s="3"/>
      <c r="O105" s="3"/>
      <c r="P105" s="3"/>
      <c r="Q105" s="3"/>
      <c r="R105" s="3"/>
      <c r="S105" s="3"/>
    </row>
    <row r="106" spans="1:19">
      <c r="A106" s="3"/>
      <c r="B106" s="3"/>
      <c r="C106" s="3"/>
      <c r="D106" s="3"/>
      <c r="E106" s="3"/>
      <c r="F106" s="3"/>
      <c r="G106" s="3"/>
      <c r="H106" s="10"/>
      <c r="I106" s="3"/>
      <c r="J106" s="3"/>
      <c r="K106" s="3"/>
      <c r="L106" s="3"/>
      <c r="M106" s="3"/>
      <c r="N106" s="3"/>
      <c r="O106" s="3"/>
      <c r="P106" s="3"/>
      <c r="Q106" s="3"/>
      <c r="R106" s="3"/>
      <c r="S106" s="3"/>
    </row>
    <row r="107" spans="1:19">
      <c r="A107" s="3"/>
      <c r="B107" s="3"/>
      <c r="C107" s="3"/>
      <c r="D107" s="3"/>
      <c r="E107" s="3"/>
      <c r="F107" s="3"/>
      <c r="G107" s="3"/>
      <c r="H107" s="10"/>
      <c r="I107" s="3"/>
      <c r="J107" s="3"/>
      <c r="K107" s="3"/>
      <c r="L107" s="3"/>
      <c r="M107" s="3"/>
      <c r="N107" s="3"/>
      <c r="O107" s="3"/>
      <c r="P107" s="3"/>
      <c r="Q107" s="3"/>
      <c r="R107" s="3"/>
      <c r="S107" s="3"/>
    </row>
    <row r="108" spans="1:19">
      <c r="A108" s="3"/>
      <c r="B108" s="3"/>
      <c r="C108" s="3"/>
      <c r="D108" s="3"/>
      <c r="E108" s="3"/>
      <c r="F108" s="3"/>
      <c r="G108" s="3"/>
      <c r="H108" s="10"/>
      <c r="I108" s="3"/>
      <c r="J108" s="3"/>
      <c r="K108" s="3"/>
      <c r="L108" s="3"/>
      <c r="M108" s="3"/>
      <c r="N108" s="3"/>
      <c r="O108" s="3"/>
      <c r="P108" s="3"/>
      <c r="Q108" s="3"/>
      <c r="R108" s="3"/>
      <c r="S108" s="3"/>
    </row>
    <row r="109" spans="1:19">
      <c r="A109" s="3"/>
      <c r="B109" s="3"/>
      <c r="C109" s="3"/>
      <c r="D109" s="3"/>
      <c r="E109" s="3"/>
      <c r="F109" s="3"/>
      <c r="G109" s="3"/>
      <c r="H109" s="10"/>
      <c r="I109" s="3"/>
      <c r="J109" s="3"/>
      <c r="K109" s="3"/>
      <c r="L109" s="3"/>
      <c r="M109" s="3"/>
      <c r="N109" s="3"/>
      <c r="O109" s="3"/>
      <c r="P109" s="3"/>
      <c r="Q109" s="3"/>
      <c r="R109" s="3"/>
      <c r="S109" s="3"/>
    </row>
    <row r="110" spans="1:19">
      <c r="A110" s="3"/>
      <c r="B110" s="3"/>
      <c r="C110" s="3"/>
      <c r="D110" s="3"/>
      <c r="E110" s="3"/>
      <c r="F110" s="3"/>
      <c r="G110" s="3"/>
      <c r="H110" s="10"/>
      <c r="I110" s="3"/>
      <c r="J110" s="3"/>
      <c r="K110" s="3"/>
      <c r="L110" s="3"/>
      <c r="M110" s="3"/>
      <c r="N110" s="3"/>
      <c r="O110" s="3"/>
      <c r="P110" s="3"/>
      <c r="Q110" s="3"/>
      <c r="R110" s="3"/>
      <c r="S110" s="3"/>
    </row>
    <row r="111" spans="1:19">
      <c r="A111" s="3"/>
      <c r="B111" s="3"/>
      <c r="C111" s="3"/>
      <c r="D111" s="3"/>
      <c r="E111" s="3"/>
      <c r="F111" s="3"/>
      <c r="G111" s="3"/>
      <c r="H111" s="10"/>
      <c r="I111" s="3"/>
      <c r="J111" s="3"/>
      <c r="K111" s="3"/>
      <c r="L111" s="3"/>
      <c r="M111" s="3"/>
      <c r="N111" s="3"/>
      <c r="O111" s="3"/>
      <c r="P111" s="3"/>
      <c r="Q111" s="3"/>
      <c r="R111" s="3"/>
      <c r="S111" s="3"/>
    </row>
    <row r="112" spans="1:19">
      <c r="A112" s="3"/>
      <c r="B112" s="3"/>
      <c r="C112" s="3"/>
      <c r="D112" s="3"/>
      <c r="E112" s="3"/>
      <c r="F112" s="3"/>
      <c r="G112" s="3"/>
      <c r="H112" s="10"/>
      <c r="I112" s="3"/>
      <c r="J112" s="3"/>
      <c r="K112" s="3"/>
      <c r="L112" s="3"/>
      <c r="M112" s="3"/>
      <c r="N112" s="3"/>
      <c r="O112" s="3"/>
      <c r="P112" s="3"/>
      <c r="Q112" s="3"/>
      <c r="R112" s="3"/>
      <c r="S112" s="3"/>
    </row>
    <row r="113" spans="1:19">
      <c r="A113" s="3"/>
      <c r="B113" s="3"/>
      <c r="C113" s="3"/>
      <c r="D113" s="3"/>
      <c r="E113" s="3"/>
      <c r="F113" s="3"/>
      <c r="G113" s="3"/>
      <c r="H113" s="10"/>
      <c r="I113" s="3"/>
      <c r="J113" s="3"/>
      <c r="K113" s="3"/>
      <c r="L113" s="3"/>
      <c r="M113" s="3"/>
      <c r="N113" s="3"/>
      <c r="O113" s="3"/>
      <c r="P113" s="3"/>
      <c r="Q113" s="3"/>
      <c r="R113" s="3"/>
      <c r="S113" s="3"/>
    </row>
    <row r="114" spans="1:19">
      <c r="A114" s="3"/>
      <c r="B114" s="3"/>
      <c r="C114" s="3"/>
      <c r="D114" s="3"/>
      <c r="E114" s="3"/>
      <c r="F114" s="3"/>
      <c r="G114" s="3"/>
      <c r="H114" s="10"/>
      <c r="I114" s="3"/>
      <c r="J114" s="3"/>
      <c r="K114" s="3"/>
      <c r="L114" s="3"/>
      <c r="M114" s="3"/>
      <c r="N114" s="3"/>
      <c r="O114" s="3"/>
      <c r="P114" s="3"/>
      <c r="Q114" s="3"/>
      <c r="R114" s="3"/>
      <c r="S114" s="3"/>
    </row>
    <row r="115" spans="1:19">
      <c r="A115" s="3"/>
      <c r="B115" s="3"/>
      <c r="C115" s="3"/>
      <c r="D115" s="3"/>
      <c r="E115" s="3"/>
      <c r="F115" s="3"/>
      <c r="G115" s="3"/>
      <c r="H115" s="10"/>
      <c r="I115" s="3"/>
      <c r="J115" s="3"/>
      <c r="K115" s="3"/>
      <c r="L115" s="3"/>
      <c r="M115" s="3"/>
      <c r="N115" s="3"/>
      <c r="O115" s="3"/>
      <c r="P115" s="3"/>
      <c r="Q115" s="3"/>
      <c r="R115" s="3"/>
      <c r="S115" s="3"/>
    </row>
    <row r="116" spans="1:19">
      <c r="A116" s="3"/>
      <c r="B116" s="3"/>
      <c r="C116" s="3"/>
      <c r="D116" s="3"/>
      <c r="E116" s="3"/>
      <c r="F116" s="3"/>
      <c r="G116" s="3"/>
      <c r="H116" s="10"/>
      <c r="I116" s="3"/>
      <c r="J116" s="3"/>
      <c r="K116" s="3"/>
      <c r="L116" s="3"/>
      <c r="M116" s="3"/>
      <c r="N116" s="3"/>
      <c r="O116" s="3"/>
      <c r="P116" s="3"/>
      <c r="Q116" s="3"/>
      <c r="R116" s="3"/>
      <c r="S116" s="3"/>
    </row>
    <row r="117" spans="1:19">
      <c r="A117" s="3"/>
      <c r="B117" s="3"/>
      <c r="C117" s="3"/>
      <c r="D117" s="3"/>
      <c r="E117" s="3"/>
      <c r="F117" s="3"/>
      <c r="G117" s="3"/>
      <c r="H117" s="10"/>
      <c r="I117" s="3"/>
      <c r="J117" s="3"/>
      <c r="K117" s="3"/>
      <c r="L117" s="3"/>
      <c r="M117" s="3"/>
      <c r="N117" s="3"/>
      <c r="O117" s="3"/>
      <c r="P117" s="3"/>
      <c r="Q117" s="3"/>
      <c r="R117" s="3"/>
      <c r="S117" s="3"/>
    </row>
    <row r="118" spans="1:19">
      <c r="A118" s="3"/>
      <c r="B118" s="3"/>
      <c r="C118" s="3"/>
      <c r="D118" s="3"/>
      <c r="E118" s="3"/>
      <c r="F118" s="3"/>
      <c r="G118" s="3"/>
      <c r="H118" s="10"/>
      <c r="I118" s="3"/>
      <c r="J118" s="3"/>
      <c r="K118" s="3"/>
      <c r="L118" s="3"/>
      <c r="M118" s="3"/>
      <c r="N118" s="3"/>
      <c r="O118" s="3"/>
      <c r="P118" s="3"/>
      <c r="Q118" s="3"/>
      <c r="R118" s="3"/>
      <c r="S118" s="3"/>
    </row>
    <row r="119" spans="1:19">
      <c r="A119" s="3"/>
      <c r="B119" s="3"/>
      <c r="C119" s="3"/>
      <c r="D119" s="3"/>
      <c r="E119" s="3"/>
      <c r="F119" s="3"/>
      <c r="G119" s="3"/>
      <c r="H119" s="10"/>
      <c r="I119" s="3"/>
      <c r="J119" s="3"/>
      <c r="K119" s="3"/>
      <c r="L119" s="3"/>
      <c r="M119" s="3"/>
      <c r="N119" s="3"/>
      <c r="O119" s="3"/>
      <c r="P119" s="3"/>
      <c r="Q119" s="3"/>
      <c r="R119" s="3"/>
      <c r="S119" s="3"/>
    </row>
    <row r="120" spans="1:19">
      <c r="A120" s="3"/>
      <c r="B120" s="3"/>
      <c r="C120" s="3"/>
      <c r="D120" s="3"/>
      <c r="E120" s="3"/>
      <c r="F120" s="3"/>
      <c r="G120" s="3"/>
      <c r="H120" s="10"/>
      <c r="I120" s="3"/>
      <c r="J120" s="3"/>
      <c r="K120" s="3"/>
      <c r="L120" s="3"/>
      <c r="M120" s="3"/>
      <c r="N120" s="3"/>
      <c r="O120" s="3"/>
      <c r="P120" s="3"/>
      <c r="Q120" s="3"/>
      <c r="R120" s="3"/>
      <c r="S120" s="3"/>
    </row>
    <row r="121" spans="1:19">
      <c r="A121" s="3"/>
      <c r="B121" s="3"/>
      <c r="C121" s="3"/>
      <c r="D121" s="3"/>
      <c r="E121" s="3"/>
      <c r="F121" s="3"/>
      <c r="G121" s="3"/>
      <c r="H121" s="10"/>
      <c r="I121" s="3"/>
      <c r="J121" s="3"/>
      <c r="K121" s="3"/>
      <c r="L121" s="3"/>
      <c r="M121" s="3"/>
      <c r="N121" s="3"/>
      <c r="O121" s="3"/>
      <c r="P121" s="3"/>
      <c r="Q121" s="3"/>
      <c r="R121" s="3"/>
      <c r="S121" s="3"/>
    </row>
    <row r="122" spans="1:19">
      <c r="A122" s="3"/>
      <c r="B122" s="3"/>
      <c r="C122" s="3"/>
      <c r="D122" s="3"/>
      <c r="E122" s="3"/>
      <c r="F122" s="3"/>
      <c r="G122" s="3"/>
      <c r="H122" s="10"/>
      <c r="I122" s="3"/>
      <c r="J122" s="3"/>
      <c r="K122" s="3"/>
      <c r="L122" s="3"/>
      <c r="M122" s="3"/>
      <c r="N122" s="3"/>
      <c r="O122" s="3"/>
      <c r="P122" s="3"/>
      <c r="Q122" s="3"/>
      <c r="R122" s="3"/>
      <c r="S122" s="3"/>
    </row>
    <row r="123" spans="1:19">
      <c r="A123" s="3"/>
      <c r="B123" s="3"/>
      <c r="C123" s="3"/>
      <c r="D123" s="3"/>
      <c r="E123" s="3"/>
      <c r="F123" s="3"/>
      <c r="G123" s="3"/>
      <c r="H123" s="10"/>
      <c r="I123" s="3"/>
      <c r="J123" s="3"/>
      <c r="K123" s="3"/>
      <c r="L123" s="3"/>
      <c r="M123" s="3"/>
      <c r="N123" s="3"/>
      <c r="O123" s="3"/>
      <c r="P123" s="3"/>
      <c r="Q123" s="3"/>
      <c r="R123" s="3"/>
      <c r="S123" s="3"/>
    </row>
    <row r="124" spans="1:19">
      <c r="A124" s="3"/>
      <c r="B124" s="3"/>
      <c r="C124" s="3"/>
      <c r="D124" s="3"/>
      <c r="E124" s="3"/>
      <c r="F124" s="3"/>
      <c r="G124" s="3"/>
      <c r="H124" s="10"/>
      <c r="I124" s="3"/>
      <c r="J124" s="3"/>
      <c r="K124" s="3"/>
      <c r="L124" s="3"/>
      <c r="M124" s="3"/>
      <c r="N124" s="3"/>
      <c r="O124" s="3"/>
      <c r="P124" s="3"/>
      <c r="Q124" s="3"/>
      <c r="R124" s="3"/>
      <c r="S124" s="3"/>
    </row>
    <row r="125" spans="1:19">
      <c r="A125" s="3"/>
      <c r="B125" s="3"/>
      <c r="C125" s="3"/>
      <c r="D125" s="3"/>
      <c r="E125" s="3"/>
      <c r="F125" s="3"/>
      <c r="G125" s="3"/>
      <c r="H125" s="10"/>
      <c r="I125" s="3"/>
      <c r="J125" s="3"/>
      <c r="K125" s="3"/>
      <c r="L125" s="3"/>
      <c r="M125" s="3"/>
      <c r="N125" s="3"/>
      <c r="O125" s="3"/>
      <c r="P125" s="3"/>
      <c r="Q125" s="3"/>
      <c r="R125" s="3"/>
      <c r="S125" s="3"/>
    </row>
    <row r="126" spans="1:19">
      <c r="A126" s="3"/>
      <c r="B126" s="3"/>
      <c r="C126" s="3"/>
      <c r="D126" s="3"/>
      <c r="E126" s="3"/>
      <c r="F126" s="3"/>
      <c r="G126" s="3"/>
      <c r="H126" s="10"/>
      <c r="I126" s="3"/>
      <c r="J126" s="3"/>
      <c r="K126" s="3"/>
      <c r="L126" s="3"/>
      <c r="M126" s="3"/>
      <c r="N126" s="3"/>
      <c r="O126" s="3"/>
      <c r="P126" s="3"/>
      <c r="Q126" s="3"/>
      <c r="R126" s="3"/>
      <c r="S126" s="3"/>
    </row>
    <row r="127" spans="1:19">
      <c r="A127" s="3"/>
      <c r="B127" s="3"/>
      <c r="C127" s="3"/>
      <c r="D127" s="3"/>
      <c r="E127" s="3"/>
      <c r="F127" s="3"/>
      <c r="G127" s="3"/>
      <c r="H127" s="10"/>
      <c r="I127" s="3"/>
      <c r="J127" s="3"/>
      <c r="K127" s="3"/>
      <c r="L127" s="3"/>
      <c r="M127" s="3"/>
      <c r="N127" s="3"/>
      <c r="O127" s="3"/>
      <c r="P127" s="3"/>
      <c r="Q127" s="3"/>
      <c r="R127" s="3"/>
      <c r="S127" s="3"/>
    </row>
    <row r="128" spans="1:19">
      <c r="A128" s="3"/>
      <c r="B128" s="3"/>
      <c r="C128" s="3"/>
      <c r="D128" s="3"/>
      <c r="E128" s="3"/>
      <c r="F128" s="3"/>
      <c r="G128" s="3"/>
      <c r="H128" s="10"/>
      <c r="I128" s="3"/>
      <c r="J128" s="3"/>
      <c r="K128" s="3"/>
      <c r="L128" s="3"/>
      <c r="M128" s="3"/>
      <c r="N128" s="3"/>
      <c r="O128" s="3"/>
      <c r="P128" s="3"/>
      <c r="Q128" s="3"/>
      <c r="R128" s="3"/>
      <c r="S128" s="3"/>
    </row>
    <row r="129" spans="1:19">
      <c r="A129" s="3"/>
      <c r="B129" s="3"/>
      <c r="C129" s="3"/>
      <c r="D129" s="3"/>
      <c r="E129" s="3"/>
      <c r="F129" s="3"/>
      <c r="G129" s="3"/>
      <c r="H129" s="10"/>
      <c r="I129" s="3"/>
      <c r="J129" s="3"/>
      <c r="K129" s="3"/>
      <c r="L129" s="3"/>
      <c r="M129" s="3"/>
      <c r="N129" s="3"/>
      <c r="O129" s="3"/>
      <c r="P129" s="3"/>
      <c r="Q129" s="3"/>
      <c r="R129" s="3"/>
      <c r="S129" s="3"/>
    </row>
  </sheetData>
  <sheetProtection password="81BA" sheet="1" objects="1" scenarios="1" selectLockedCells="1" selectUnlockedCells="1"/>
  <mergeCells count="20">
    <mergeCell ref="A41:C41"/>
    <mergeCell ref="A43:C43"/>
    <mergeCell ref="A29:C29"/>
    <mergeCell ref="A31:C31"/>
    <mergeCell ref="A33:C33"/>
    <mergeCell ref="A35:C35"/>
    <mergeCell ref="A37:C37"/>
    <mergeCell ref="A39:C39"/>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Übersicht</vt:lpstr>
      <vt:lpstr>NZ-Preis 0,30</vt:lpstr>
      <vt:lpstr>NZ-Preis 0,40</vt:lpstr>
      <vt:lpstr>NZ-Preis 0,50</vt:lpstr>
      <vt:lpstr>NZ-Preis 0,60</vt:lpstr>
      <vt:lpstr>NZ-Preis 0,70</vt:lpstr>
      <vt:lpstr>NZ-Preis 0,80</vt:lpstr>
      <vt:lpstr>NZ-Preis 0,90</vt:lpstr>
      <vt:lpstr>NZ-Preis 1,00</vt:lpstr>
      <vt:lpstr>NZ-Preis 1,10</vt:lpstr>
      <vt:lpstr>NZ-Preis 1,15</vt:lpstr>
      <vt:lpstr>NZ-Preis 1,20</vt:lpstr>
      <vt:lpstr>NZ-Preis 1,25</vt:lpstr>
      <vt:lpstr>NZ-Preis 1,30</vt:lpstr>
      <vt:lpstr>NZ-Preis 1,35</vt:lpstr>
      <vt:lpstr>NZ-Preis 1,40</vt:lpstr>
      <vt:lpstr>NZ-Preis 1,45</vt:lpstr>
      <vt:lpstr>NZ-Preis 1,50</vt:lpstr>
      <vt:lpstr>Übersicht!Druckbereich</vt:lpstr>
    </vt:vector>
  </TitlesOfParts>
  <Company>ItalLingua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Umrechnungstabelle Wortpreis-Zeilenpreis</dc:title>
  <dc:creator>Silvano Zais - ItalLingua</dc:creator>
  <dc:description>© Dezember 2014, Itallingua - Sprachdienste, D-81479 München._x000d_
Diese Tabelle ist Eigentum von Itallingua Sprachdienste, München.  Der Inhalt der Tabelle ist urheberrechtlich geschützt. Alle freiberuflichen Übersetzer dürfen die Tabelle frei aus der Website von</dc:description>
  <cp:lastModifiedBy>Silvano Zais</cp:lastModifiedBy>
  <cp:revision>1</cp:revision>
  <cp:lastPrinted>2014-12-13T19:12:09Z</cp:lastPrinted>
  <dcterms:created xsi:type="dcterms:W3CDTF">2012-05-03T12:16:03Z</dcterms:created>
  <dcterms:modified xsi:type="dcterms:W3CDTF">2014-12-22T09:32:35Z</dcterms:modified>
</cp:coreProperties>
</file>